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EAA71CFC-274E-411E-87D6-4B571325A1E2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OTC" sheetId="22" r:id="rId6"/>
    <sheet name="Non Iraqis" sheetId="20" r:id="rId7"/>
    <sheet name="Not Trading Bonds" sheetId="9" r:id="rId8"/>
    <sheet name="Suspend" sheetId="10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0" l="1"/>
  <c r="F25" i="20" s="1"/>
  <c r="E24" i="20"/>
  <c r="E25" i="20" s="1"/>
  <c r="D24" i="20"/>
  <c r="D25" i="20" s="1"/>
  <c r="F17" i="20"/>
  <c r="F18" i="20" s="1"/>
  <c r="E17" i="20"/>
  <c r="E18" i="20" s="1"/>
  <c r="D17" i="20"/>
  <c r="D18" i="20" s="1"/>
  <c r="F10" i="20"/>
  <c r="F11" i="20" s="1"/>
  <c r="E10" i="20"/>
  <c r="E11" i="20" s="1"/>
  <c r="D10" i="20"/>
  <c r="D11" i="20" s="1"/>
  <c r="F9" i="22"/>
  <c r="F10" i="22" s="1"/>
  <c r="E9" i="22"/>
  <c r="E10" i="22" s="1"/>
  <c r="D9" i="22"/>
  <c r="D10" i="22" s="1"/>
  <c r="L14" i="16" l="1"/>
  <c r="M14" i="16"/>
  <c r="N14" i="16"/>
  <c r="L44" i="16"/>
  <c r="L48" i="16"/>
  <c r="M48" i="16"/>
  <c r="N48" i="16"/>
  <c r="L22" i="16"/>
  <c r="M22" i="16"/>
  <c r="N22" i="16"/>
  <c r="M44" i="16"/>
  <c r="N44" i="16"/>
  <c r="L72" i="16"/>
  <c r="M72" i="16"/>
  <c r="N72" i="16"/>
  <c r="L57" i="16"/>
  <c r="M57" i="16"/>
  <c r="N57" i="16"/>
  <c r="L82" i="16"/>
  <c r="L38" i="16"/>
  <c r="M38" i="16"/>
  <c r="N38" i="16"/>
  <c r="M82" i="16"/>
  <c r="N82" i="16"/>
  <c r="L66" i="16" l="1"/>
  <c r="M66" i="16"/>
  <c r="N66" i="16"/>
  <c r="L63" i="16"/>
  <c r="M63" i="16"/>
  <c r="N63" i="16"/>
  <c r="L27" i="16"/>
  <c r="M27" i="16"/>
  <c r="N27" i="16"/>
  <c r="L60" i="16"/>
  <c r="M60" i="16"/>
  <c r="N60" i="16"/>
  <c r="L75" i="16"/>
  <c r="L83" i="16" s="1"/>
  <c r="M75" i="16"/>
  <c r="M83" i="16" s="1"/>
  <c r="N75" i="16"/>
  <c r="N83" i="16" s="1"/>
  <c r="L18" i="16"/>
  <c r="M18" i="16"/>
  <c r="N18" i="16"/>
  <c r="I8" i="15"/>
  <c r="I9" i="15" s="1"/>
  <c r="H8" i="15"/>
  <c r="H9" i="15" s="1"/>
  <c r="G8" i="15"/>
  <c r="G9" i="15" s="1"/>
  <c r="L67" i="16" l="1"/>
  <c r="L49" i="16"/>
  <c r="N49" i="16"/>
  <c r="M49" i="16"/>
  <c r="M67" i="16"/>
  <c r="N67" i="16"/>
  <c r="J10" i="12"/>
  <c r="E10" i="12"/>
  <c r="L84" i="16" l="1"/>
  <c r="N6" i="12" s="1"/>
  <c r="M84" i="16"/>
  <c r="D6" i="12" s="1"/>
  <c r="N84" i="16"/>
  <c r="I6" i="12" s="1"/>
  <c r="E11" i="12"/>
  <c r="J11" i="12"/>
</calcChain>
</file>

<file path=xl/sharedStrings.xml><?xml version="1.0" encoding="utf-8"?>
<sst xmlns="http://schemas.openxmlformats.org/spreadsheetml/2006/main" count="556" uniqueCount="327">
  <si>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</si>
  <si>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</si>
  <si>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</si>
  <si>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</si>
  <si>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</si>
  <si>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</si>
  <si>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</si>
  <si>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</si>
  <si>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</si>
  <si>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</si>
  <si>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</si>
  <si>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</si>
  <si>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</si>
  <si>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</si>
  <si>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</si>
  <si>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</si>
  <si>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</si>
  <si>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</si>
  <si>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</si>
  <si>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</si>
  <si>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</si>
  <si>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</si>
  <si>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</si>
  <si>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</si>
  <si>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</si>
  <si>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</si>
  <si>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</si>
  <si>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</si>
  <si>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</si>
  <si>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</si>
  <si>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</si>
  <si>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</si>
  <si>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</si>
  <si>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</si>
  <si>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</si>
  <si>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</si>
  <si>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</si>
  <si>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</si>
  <si>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</si>
  <si>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</si>
  <si>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</si>
  <si>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</si>
  <si>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</si>
  <si>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</si>
  <si>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</si>
  <si>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</si>
  <si>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</si>
  <si>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</si>
  <si>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</si>
  <si>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</si>
  <si>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</si>
  <si>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</si>
  <si>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</si>
  <si>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</si>
  <si>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</si>
  <si>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</si>
  <si>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</si>
  <si>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</si>
  <si>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</si>
  <si>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</si>
  <si>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</si>
  <si>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</si>
  <si>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</si>
  <si>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</si>
  <si>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</si>
  <si>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</si>
  <si>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</si>
  <si>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</si>
  <si>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</si>
  <si>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</si>
  <si>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</si>
  <si>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</si>
  <si>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</si>
  <si>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</si>
  <si>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</si>
  <si>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</si>
  <si>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</si>
  <si>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</si>
  <si>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</si>
  <si>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</si>
  <si>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</si>
  <si>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</si>
  <si>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</si>
  <si>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</si>
  <si>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</si>
  <si>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</si>
  <si>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</si>
  <si>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</si>
  <si>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</si>
  <si>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</si>
  <si>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</si>
  <si>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</si>
  <si>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</si>
  <si>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</si>
  <si>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</si>
  <si>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</si>
  <si>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</si>
  <si>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</si>
  <si>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</si>
  <si>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</si>
  <si>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</si>
  <si>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</si>
  <si>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</si>
  <si>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</si>
  <si>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</si>
  <si>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</si>
  <si>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</si>
  <si>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</si>
  <si>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</si>
  <si>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</si>
  <si>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</si>
  <si>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</si>
  <si>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</si>
  <si>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</si>
  <si>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</si>
  <si>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</si>
  <si>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</si>
  <si>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</si>
  <si>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</si>
  <si>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</si>
  <si>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</si>
  <si>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</si>
  <si>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</si>
  <si>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</si>
  <si>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</si>
  <si>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</si>
  <si>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</si>
  <si>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</si>
  <si>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</si>
  <si>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</si>
  <si>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</si>
  <si>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</si>
  <si>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</si>
  <si>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</si>
  <si>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</si>
  <si>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</si>
  <si>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</si>
  <si>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</si>
  <si>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</si>
  <si>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</si>
  <si>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</si>
  <si>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</si>
  <si>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</si>
  <si>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</si>
  <si>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</si>
  <si>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</si>
  <si>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</si>
  <si>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</si>
  <si>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</si>
  <si>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</si>
  <si>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</si>
  <si>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</si>
  <si>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</si>
  <si>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</si>
  <si>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</si>
  <si>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</si>
  <si>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</si>
  <si>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</si>
  <si>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</si>
  <si>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</si>
  <si>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</si>
  <si>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</si>
  <si>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</si>
  <si>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</si>
  <si>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</si>
  <si>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</si>
  <si>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</si>
  <si>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</si>
  <si>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</si>
  <si>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</si>
  <si>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</si>
  <si>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</si>
  <si>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</si>
  <si>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</si>
  <si>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</si>
  <si>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</si>
  <si>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</si>
  <si>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</si>
  <si>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</si>
  <si>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</si>
  <si>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</si>
  <si>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</si>
  <si>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</si>
  <si>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</si>
  <si>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</si>
  <si>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</si>
  <si>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</si>
  <si>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</si>
  <si>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</si>
  <si>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</si>
  <si>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</si>
  <si>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</si>
  <si>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</si>
  <si>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</si>
  <si>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</si>
  <si>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</si>
  <si>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</si>
  <si>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</si>
  <si>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</si>
  <si>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</si>
  <si>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</si>
  <si>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</si>
  <si>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</si>
  <si>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</si>
  <si>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</si>
  <si>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</si>
  <si>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</si>
  <si>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</si>
  <si>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</si>
  <si>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</si>
  <si>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</si>
  <si>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</si>
  <si>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</si>
  <si>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</si>
  <si>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</si>
  <si>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</si>
  <si>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</si>
  <si>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</si>
  <si>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</si>
  <si>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</si>
  <si>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</si>
  <si>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</si>
  <si>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</si>
  <si>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</si>
  <si>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</si>
  <si>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</si>
  <si>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</si>
  <si>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</si>
  <si>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</si>
  <si>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</si>
  <si>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</si>
  <si>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</si>
  <si>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</si>
  <si>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</si>
  <si>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</si>
  <si>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</si>
  <si>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</si>
  <si>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</si>
  <si>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</si>
  <si>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</si>
  <si>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</si>
  <si>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</si>
  <si>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</si>
  <si>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</si>
  <si>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</si>
  <si>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</si>
  <si>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</si>
  <si>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</si>
  <si>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</si>
  <si>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</si>
  <si>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</si>
  <si>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</si>
  <si>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</si>
  <si>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</si>
  <si>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</si>
  <si>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</si>
  <si>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</si>
  <si>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</si>
  <si>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</si>
  <si>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</si>
  <si>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</si>
  <si>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</si>
  <si>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</si>
  <si>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</si>
  <si>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</si>
  <si>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</si>
  <si>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</si>
  <si>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</si>
  <si>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</si>
  <si>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</si>
  <si>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</si>
  <si>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</si>
  <si>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</si>
  <si>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</si>
  <si>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</si>
  <si>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</si>
  <si>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</si>
  <si>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</si>
  <si>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</si>
  <si>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</si>
  <si>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</si>
  <si>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</si>
  <si>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</si>
  <si>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</si>
  <si>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</si>
  <si>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</si>
  <si>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</si>
  <si>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</si>
  <si>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</si>
  <si>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</si>
  <si>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</si>
  <si>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</si>
  <si>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</si>
  <si>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Total Of Banks Sector</t>
  </si>
  <si>
    <t xml:space="preserve">Total 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</si>
  <si>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</si>
  <si>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</si>
  <si>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</si>
  <si>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</si>
  <si>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</si>
  <si>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</si>
  <si>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</si>
  <si>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ISX Trading Indices of Tuesday 25/11/2025</t>
  </si>
  <si>
    <t>Bulletin No (211)</t>
  </si>
  <si>
    <t>Tuesday 25/11/2025</t>
  </si>
  <si>
    <t>Iraq Stock Exchange not trading companies of Tuesday 25/11/2025</t>
  </si>
  <si>
    <t xml:space="preserve">OTC Platform Trading Bulletin No (211) </t>
  </si>
  <si>
    <t xml:space="preserve">Undisclosed Platform Companies Bulletin No (211) </t>
  </si>
  <si>
    <t>Second Platform Market Bulletin No (211)</t>
  </si>
  <si>
    <t xml:space="preserve">Regular Market Bulletin No (211) </t>
  </si>
  <si>
    <t>United Bank</t>
  </si>
  <si>
    <t>BUND</t>
  </si>
  <si>
    <t>Non Iraqis' Bulletin  Tuesday    Nov  25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</si>
  <si>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</si>
  <si>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</si>
  <si>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</si>
  <si>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</si>
  <si>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</si>
  <si>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Total Bank sector</t>
  </si>
  <si>
    <t>Non Iraqi Trading of Regular Market (Sell)</t>
  </si>
  <si>
    <t>Al-Mansour Bank</t>
  </si>
  <si>
    <t>Non Iraqi Trading of Second Market (Sell)</t>
  </si>
  <si>
    <t>Non Iraqi Trading of OTC (Sell)</t>
  </si>
  <si>
    <t>Warka Bank for inv.&amp;Finance</t>
  </si>
  <si>
    <t>special orders</t>
  </si>
  <si>
    <t>Al-Karmel Company (sell) and Al-Furat Company (buy) executed a special order on shares of the International Islamic Bank with a number of shares (5,500,000,000) shares with a value of (935,000,000) dinars, during the additional session time (after 1 pm) in accordance with the procedures for executing large transactions.</t>
  </si>
  <si>
    <t>Kasab Company executed a deliberate cross order on the shares of Asia Bank Iraq Company with a number of shares (910,500,000) shares with a value of (710,190,000)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</si>
</sst>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  <numFmt numFmtId="168" formatCode="0.0"/>
  </numFmts>
  <fonts count="9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0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5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</cellStyleXfs>
  <cellXfs count="368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7" xfId="0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0" borderId="68" xfId="0" applyFont="1" applyBorder="1" applyAlignment="1">
      <alignment horizontal="center" vertical="center"/>
    </xf>
    <xf numFmtId="0" fontId="8" fillId="0" borderId="68" xfId="1" applyFont="1" applyBorder="1" applyAlignment="1">
      <alignment horizontal="center" vertical="center" wrapText="1"/>
    </xf>
    <xf numFmtId="3" fontId="8" fillId="0" borderId="68" xfId="1" applyNumberFormat="1" applyFont="1" applyBorder="1" applyAlignment="1">
      <alignment horizontal="center" vertical="center" wrapText="1"/>
    </xf>
    <xf numFmtId="164" fontId="8" fillId="3" borderId="149" xfId="0" applyNumberFormat="1" applyFont="1" applyFill="1" applyBorder="1" applyAlignment="1">
      <alignment horizontal="center" vertical="center"/>
    </xf>
    <xf numFmtId="0" fontId="8" fillId="3" borderId="149" xfId="0" applyFont="1" applyFill="1" applyBorder="1" applyAlignment="1">
      <alignment horizontal="left" vertical="center"/>
    </xf>
    <xf numFmtId="0" fontId="8" fillId="3" borderId="149" xfId="0" applyFont="1" applyFill="1" applyBorder="1" applyAlignment="1">
      <alignment vertical="center"/>
    </xf>
    <xf numFmtId="168" fontId="5" fillId="0" borderId="5" xfId="0" applyNumberFormat="1" applyFont="1" applyBorder="1" applyAlignment="1">
      <alignment horizontal="left" indent="1"/>
    </xf>
    <xf numFmtId="0" fontId="5" fillId="0" borderId="0" xfId="0" applyFont="1" applyAlignment="1">
      <alignment horizontal="left" vertical="center"/>
    </xf>
    <xf numFmtId="0" fontId="13" fillId="0" borderId="1" xfId="0" applyFont="1" applyBorder="1" applyAlignment="1">
      <alignment vertical="center"/>
    </xf>
    <xf numFmtId="0" fontId="6" fillId="4" borderId="165" xfId="1" applyFont="1" applyFill="1" applyBorder="1" applyAlignment="1">
      <alignment horizontal="center" vertical="center" wrapText="1"/>
    </xf>
    <xf numFmtId="0" fontId="6" fillId="4" borderId="166" xfId="1" applyFont="1" applyFill="1" applyBorder="1" applyAlignment="1">
      <alignment horizontal="center" vertical="center" wrapText="1"/>
    </xf>
    <xf numFmtId="3" fontId="6" fillId="4" borderId="166" xfId="1" applyNumberFormat="1" applyFont="1" applyFill="1" applyBorder="1" applyAlignment="1">
      <alignment horizontal="center" vertical="center" wrapText="1"/>
    </xf>
    <xf numFmtId="3" fontId="6" fillId="4" borderId="167" xfId="1" applyNumberFormat="1" applyFont="1" applyFill="1" applyBorder="1" applyAlignment="1">
      <alignment horizontal="center" vertical="center" wrapText="1"/>
    </xf>
    <xf numFmtId="0" fontId="8" fillId="0" borderId="149" xfId="0" applyFont="1" applyBorder="1" applyAlignment="1">
      <alignment horizontal="left" vertical="center"/>
    </xf>
    <xf numFmtId="0" fontId="8" fillId="0" borderId="149" xfId="0" applyFont="1" applyBorder="1" applyAlignment="1">
      <alignment horizontal="center" vertical="center"/>
    </xf>
    <xf numFmtId="165" fontId="80" fillId="0" borderId="149" xfId="0" applyNumberFormat="1" applyFont="1" applyBorder="1" applyAlignment="1">
      <alignment horizontal="center" vertical="center"/>
    </xf>
    <xf numFmtId="3" fontId="80" fillId="0" borderId="149" xfId="0" applyNumberFormat="1" applyFont="1" applyBorder="1" applyAlignment="1">
      <alignment horizontal="center" vertical="center"/>
    </xf>
    <xf numFmtId="0" fontId="8" fillId="0" borderId="168" xfId="1" applyFont="1" applyBorder="1" applyAlignment="1">
      <alignment vertical="center"/>
    </xf>
    <xf numFmtId="3" fontId="8" fillId="0" borderId="149" xfId="0" applyNumberFormat="1" applyFont="1" applyBorder="1" applyAlignment="1">
      <alignment horizontal="center" vertical="center"/>
    </xf>
    <xf numFmtId="0" fontId="8" fillId="59" borderId="149" xfId="1" applyFont="1" applyFill="1" applyBorder="1" applyAlignment="1">
      <alignment vertical="center"/>
    </xf>
    <xf numFmtId="3" fontId="8" fillId="59" borderId="149" xfId="0" applyNumberFormat="1" applyFont="1" applyFill="1" applyBorder="1" applyAlignment="1">
      <alignment horizontal="center" vertical="center"/>
    </xf>
    <xf numFmtId="0" fontId="8" fillId="3" borderId="163" xfId="0" applyFont="1" applyFill="1" applyBorder="1" applyAlignment="1">
      <alignment horizontal="center" vertical="center"/>
    </xf>
    <xf numFmtId="164" fontId="8" fillId="3" borderId="162" xfId="0" applyNumberFormat="1" applyFont="1" applyFill="1" applyBorder="1" applyAlignment="1">
      <alignment horizontal="center" vertical="center"/>
    </xf>
    <xf numFmtId="4" fontId="81" fillId="0" borderId="10" xfId="0" applyNumberFormat="1" applyFont="1" applyBorder="1" applyAlignment="1">
      <alignment horizontal="center" vertical="center"/>
    </xf>
    <xf numFmtId="3" fontId="8" fillId="3" borderId="162" xfId="0" applyNumberFormat="1" applyFont="1" applyFill="1" applyBorder="1" applyAlignment="1">
      <alignment horizontal="center" vertical="center"/>
    </xf>
    <xf numFmtId="4" fontId="8" fillId="3" borderId="162" xfId="0" applyNumberFormat="1" applyFont="1" applyFill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68" xfId="0" applyFont="1" applyFill="1" applyBorder="1" applyAlignment="1">
      <alignment vertical="center" wrapText="1"/>
    </xf>
    <xf numFmtId="0" fontId="84" fillId="60" borderId="168" xfId="0" applyFont="1" applyFill="1" applyBorder="1" applyAlignment="1">
      <alignment horizontal="center" vertical="center" wrapText="1"/>
    </xf>
    <xf numFmtId="1" fontId="86" fillId="4" borderId="168" xfId="1500" applyNumberFormat="1" applyFont="1" applyFill="1" applyBorder="1" applyAlignment="1">
      <alignment horizontal="center" vertical="center" wrapText="1"/>
    </xf>
    <xf numFmtId="167" fontId="86" fillId="60" borderId="168" xfId="1500" applyNumberFormat="1" applyFont="1" applyFill="1" applyBorder="1" applyAlignment="1">
      <alignment horizontal="center" vertical="center" wrapText="1"/>
    </xf>
    <xf numFmtId="0" fontId="84" fillId="0" borderId="162" xfId="5" applyFont="1" applyBorder="1" applyAlignment="1">
      <alignment vertical="center"/>
    </xf>
    <xf numFmtId="1" fontId="84" fillId="0" borderId="162" xfId="1500" applyNumberFormat="1" applyFont="1" applyBorder="1" applyAlignment="1">
      <alignment horizontal="center" vertical="center"/>
    </xf>
    <xf numFmtId="167" fontId="84" fillId="0" borderId="162" xfId="1500" applyNumberFormat="1" applyFont="1" applyBorder="1" applyAlignment="1">
      <alignment horizontal="center" vertical="center"/>
    </xf>
    <xf numFmtId="0" fontId="84" fillId="0" borderId="163" xfId="0" applyFont="1" applyBorder="1" applyAlignment="1">
      <alignment vertical="center"/>
    </xf>
    <xf numFmtId="0" fontId="79" fillId="0" borderId="161" xfId="0" applyFont="1" applyBorder="1"/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68" xfId="0" applyFont="1" applyFill="1" applyBorder="1" applyAlignment="1">
      <alignment vertical="center" wrapText="1"/>
    </xf>
    <xf numFmtId="1" fontId="84" fillId="4" borderId="168" xfId="1500" applyNumberFormat="1" applyFont="1" applyFill="1" applyBorder="1" applyAlignment="1">
      <alignment horizontal="center" vertical="center" wrapText="1"/>
    </xf>
    <xf numFmtId="167" fontId="84" fillId="60" borderId="16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162" xfId="1500" applyNumberFormat="1" applyFont="1" applyBorder="1" applyAlignment="1">
      <alignment vertical="center"/>
    </xf>
    <xf numFmtId="167" fontId="84" fillId="0" borderId="163" xfId="1500" applyNumberFormat="1" applyFont="1" applyBorder="1" applyAlignment="1">
      <alignment vertical="center"/>
    </xf>
    <xf numFmtId="167" fontId="79" fillId="0" borderId="161" xfId="1500" applyNumberFormat="1" applyFont="1" applyBorder="1"/>
    <xf numFmtId="167" fontId="87" fillId="0" borderId="0" xfId="1500" applyNumberFormat="1" applyFont="1"/>
    <xf numFmtId="0" fontId="86" fillId="4" borderId="162" xfId="0" applyFont="1" applyFill="1" applyBorder="1" applyAlignment="1">
      <alignment vertical="center" wrapText="1"/>
    </xf>
    <xf numFmtId="0" fontId="84" fillId="60" borderId="162" xfId="0" applyFont="1" applyFill="1" applyBorder="1" applyAlignment="1">
      <alignment horizontal="center" vertical="center" wrapText="1"/>
    </xf>
    <xf numFmtId="1" fontId="86" fillId="4" borderId="162" xfId="1500" applyNumberFormat="1" applyFont="1" applyFill="1" applyBorder="1" applyAlignment="1">
      <alignment horizontal="center" vertical="center" wrapText="1"/>
    </xf>
    <xf numFmtId="167" fontId="86" fillId="60" borderId="162" xfId="1500" applyNumberFormat="1" applyFont="1" applyFill="1" applyBorder="1" applyAlignment="1">
      <alignment horizontal="center" vertical="center" wrapText="1"/>
    </xf>
    <xf numFmtId="167" fontId="84" fillId="0" borderId="163" xfId="1500" applyNumberFormat="1" applyFont="1" applyBorder="1" applyAlignment="1">
      <alignment horizontal="center" vertical="center"/>
    </xf>
    <xf numFmtId="167" fontId="78" fillId="0" borderId="0" xfId="1500" applyNumberFormat="1" applyFont="1"/>
    <xf numFmtId="167" fontId="90" fillId="0" borderId="0" xfId="1500" applyNumberFormat="1" applyFont="1"/>
    <xf numFmtId="167" fontId="91" fillId="0" borderId="162" xfId="1500" applyNumberFormat="1" applyFont="1" applyBorder="1" applyAlignment="1">
      <alignment vertical="center"/>
    </xf>
    <xf numFmtId="1" fontId="91" fillId="0" borderId="162" xfId="1500" applyNumberFormat="1" applyFont="1" applyBorder="1" applyAlignment="1">
      <alignment horizontal="center" vertical="center"/>
    </xf>
    <xf numFmtId="0" fontId="92" fillId="0" borderId="0" xfId="0" applyFont="1"/>
    <xf numFmtId="0" fontId="93" fillId="0" borderId="162" xfId="0" applyFont="1" applyBorder="1" applyAlignment="1">
      <alignment horizontal="center" vertical="center" wrapText="1"/>
    </xf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164" fontId="93" fillId="3" borderId="163" xfId="0" applyNumberFormat="1" applyFont="1" applyFill="1" applyBorder="1" applyAlignment="1">
      <alignment horizontal="left" vertical="center" wrapText="1"/>
    </xf>
    <xf numFmtId="164" fontId="93" fillId="3" borderId="33" xfId="0" applyNumberFormat="1" applyFont="1" applyFill="1" applyBorder="1" applyAlignment="1">
      <alignment horizontal="left" vertical="center" wrapText="1"/>
    </xf>
    <xf numFmtId="164" fontId="93" fillId="3" borderId="161" xfId="0" applyNumberFormat="1" applyFont="1" applyFill="1" applyBorder="1" applyAlignment="1">
      <alignment horizontal="left" vertical="center" wrapText="1"/>
    </xf>
    <xf numFmtId="0" fontId="8" fillId="3" borderId="69" xfId="0" applyFont="1" applyFill="1" applyBorder="1" applyAlignment="1">
      <alignment horizontal="left" vertical="center"/>
    </xf>
    <xf numFmtId="0" fontId="8" fillId="3" borderId="33" xfId="0" applyFont="1" applyFill="1" applyBorder="1" applyAlignment="1">
      <alignment horizontal="left" vertical="center"/>
    </xf>
    <xf numFmtId="0" fontId="8" fillId="3" borderId="161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4" xfId="1" applyFont="1" applyBorder="1" applyAlignment="1">
      <alignment horizontal="center" vertical="center" wrapText="1"/>
    </xf>
    <xf numFmtId="0" fontId="8" fillId="0" borderId="135" xfId="1" applyFont="1" applyBorder="1" applyAlignment="1">
      <alignment horizontal="center" vertical="center" wrapText="1"/>
    </xf>
    <xf numFmtId="0" fontId="8" fillId="0" borderId="136" xfId="1" applyFont="1" applyBorder="1" applyAlignment="1">
      <alignment horizontal="center" vertical="center" wrapText="1"/>
    </xf>
    <xf numFmtId="0" fontId="8" fillId="3" borderId="156" xfId="0" applyFont="1" applyFill="1" applyBorder="1" applyAlignment="1">
      <alignment horizontal="left" vertical="center"/>
    </xf>
    <xf numFmtId="0" fontId="8" fillId="3" borderId="154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2" fontId="76" fillId="3" borderId="163" xfId="0" applyNumberFormat="1" applyFont="1" applyFill="1" applyBorder="1" applyAlignment="1">
      <alignment horizontal="center"/>
    </xf>
    <xf numFmtId="2" fontId="76" fillId="3" borderId="33" xfId="0" applyNumberFormat="1" applyFont="1" applyFill="1" applyBorder="1" applyAlignment="1">
      <alignment horizontal="center"/>
    </xf>
    <xf numFmtId="2" fontId="76" fillId="3" borderId="161" xfId="0" applyNumberFormat="1" applyFont="1" applyFill="1" applyBorder="1" applyAlignment="1">
      <alignment horizontal="center"/>
    </xf>
    <xf numFmtId="0" fontId="8" fillId="3" borderId="163" xfId="0" applyFont="1" applyFill="1" applyBorder="1" applyAlignment="1">
      <alignment horizontal="left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0" borderId="163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61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24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64" xfId="0" applyFont="1" applyBorder="1" applyAlignment="1">
      <alignment horizontal="center" vertical="center"/>
    </xf>
    <xf numFmtId="0" fontId="6" fillId="0" borderId="156" xfId="0" applyFont="1" applyBorder="1" applyAlignment="1">
      <alignment horizontal="center" vertical="center"/>
    </xf>
    <xf numFmtId="0" fontId="6" fillId="0" borderId="125" xfId="0" applyFont="1" applyBorder="1" applyAlignment="1">
      <alignment horizontal="center" vertical="center"/>
    </xf>
    <xf numFmtId="0" fontId="6" fillId="0" borderId="161" xfId="0" applyFont="1" applyBorder="1" applyAlignment="1">
      <alignment horizontal="center" vertical="center"/>
    </xf>
    <xf numFmtId="164" fontId="8" fillId="0" borderId="156" xfId="0" applyNumberFormat="1" applyFont="1" applyBorder="1" applyAlignment="1">
      <alignment horizontal="center" vertical="center"/>
    </xf>
    <xf numFmtId="164" fontId="8" fillId="0" borderId="161" xfId="0" applyNumberFormat="1" applyFont="1" applyBorder="1" applyAlignment="1">
      <alignment horizontal="center" vertical="center"/>
    </xf>
    <xf numFmtId="0" fontId="8" fillId="59" borderId="156" xfId="0" applyFont="1" applyFill="1" applyBorder="1" applyAlignment="1">
      <alignment horizontal="center"/>
    </xf>
    <xf numFmtId="0" fontId="8" fillId="59" borderId="125" xfId="0" applyFont="1" applyFill="1" applyBorder="1" applyAlignment="1">
      <alignment horizontal="center"/>
    </xf>
    <xf numFmtId="0" fontId="8" fillId="59" borderId="161" xfId="0" applyFont="1" applyFill="1" applyBorder="1" applyAlignment="1">
      <alignment horizont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69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69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7" fontId="88" fillId="0" borderId="0" xfId="1500" applyNumberFormat="1" applyFont="1" applyFill="1" applyAlignment="1">
      <alignment horizontal="left"/>
    </xf>
    <xf numFmtId="167" fontId="89" fillId="0" borderId="0" xfId="1500" applyNumberFormat="1" applyFont="1" applyFill="1" applyAlignment="1">
      <alignment horizontal="left"/>
    </xf>
    <xf numFmtId="167" fontId="84" fillId="0" borderId="163" xfId="1500" applyNumberFormat="1" applyFont="1" applyBorder="1" applyAlignment="1">
      <alignment horizontal="center" vertical="center"/>
    </xf>
    <xf numFmtId="167" fontId="84" fillId="0" borderId="33" xfId="1500" applyNumberFormat="1" applyFont="1" applyBorder="1" applyAlignment="1">
      <alignment horizontal="center" vertical="center"/>
    </xf>
    <xf numFmtId="167" fontId="84" fillId="0" borderId="161" xfId="1500" applyNumberFormat="1" applyFont="1" applyBorder="1" applyAlignment="1">
      <alignment horizontal="center" vertical="center"/>
    </xf>
    <xf numFmtId="167" fontId="84" fillId="0" borderId="163" xfId="1500" applyNumberFormat="1" applyFont="1" applyBorder="1" applyAlignment="1">
      <alignment horizontal="left" vertical="center"/>
    </xf>
    <xf numFmtId="167" fontId="84" fillId="0" borderId="161" xfId="1500" applyNumberFormat="1" applyFont="1" applyBorder="1" applyAlignment="1">
      <alignment horizontal="left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4" fillId="0" borderId="163" xfId="0" applyFont="1" applyBorder="1" applyAlignment="1">
      <alignment horizontal="center" vertical="center"/>
    </xf>
    <xf numFmtId="0" fontId="84" fillId="0" borderId="33" xfId="0" applyFont="1" applyBorder="1" applyAlignment="1">
      <alignment horizontal="center" vertical="center"/>
    </xf>
    <xf numFmtId="0" fontId="84" fillId="0" borderId="161" xfId="0" applyFont="1" applyBorder="1" applyAlignment="1">
      <alignment horizontal="center" vertical="center"/>
    </xf>
    <xf numFmtId="0" fontId="84" fillId="0" borderId="163" xfId="0" applyFont="1" applyBorder="1" applyAlignment="1">
      <alignment horizontal="left" vertical="center"/>
    </xf>
    <xf numFmtId="0" fontId="84" fillId="0" borderId="161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1472046</xdr:colOff>
      <xdr:row>0</xdr:row>
      <xdr:rowOff>0</xdr:rowOff>
    </xdr:from>
    <xdr:to>
      <xdr:col>13</xdr:col>
      <xdr:colOff>2473330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91455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320385</xdr:colOff>
      <xdr:row>16</xdr:row>
      <xdr:rowOff>43294</xdr:rowOff>
    </xdr:from>
    <xdr:to>
      <xdr:col>7</xdr:col>
      <xdr:colOff>25976</xdr:colOff>
      <xdr:row>19</xdr:row>
      <xdr:rowOff>822613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BD1255-E615-98FD-3E3F-B29AAA312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5" y="5541817"/>
          <a:ext cx="6087341" cy="2286001"/>
        </a:xfrm>
        <a:prstGeom prst="rect">
          <a:avLst/>
        </a:prstGeom>
      </xdr:spPr>
    </xdr:pic>
    <xdr:clientData/>
  </xdr:twoCellAnchor>
  <xdr:twoCellAnchor editAs="oneCell">
    <xdr:from>
      <xdr:col>7</xdr:col>
      <xdr:colOff>34636</xdr:colOff>
      <xdr:row>16</xdr:row>
      <xdr:rowOff>34636</xdr:rowOff>
    </xdr:from>
    <xdr:to>
      <xdr:col>13</xdr:col>
      <xdr:colOff>2485158</xdr:colOff>
      <xdr:row>19</xdr:row>
      <xdr:rowOff>821562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A7943F8-4E3E-FBCA-ED36-9F7C96CF31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16386" y="5533159"/>
          <a:ext cx="5888181" cy="2293608"/>
        </a:xfrm>
        <a:prstGeom prst="rect">
          <a:avLst/>
        </a:prstGeom>
      </xdr:spPr>
    </xdr:pic>
    <xdr:clientData/>
  </xdr:twoCellAnchor>
  <xdr:twoCellAnchor editAs="oneCell">
    <xdr:from>
      <xdr:col>10</xdr:col>
      <xdr:colOff>34637</xdr:colOff>
      <xdr:row>7</xdr:row>
      <xdr:rowOff>0</xdr:rowOff>
    </xdr:from>
    <xdr:to>
      <xdr:col>13</xdr:col>
      <xdr:colOff>2476500</xdr:colOff>
      <xdr:row>15</xdr:row>
      <xdr:rowOff>8660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6998A98A-BCE4-AE88-8FE7-1B95B9867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14955" y="2692977"/>
          <a:ext cx="3480954" cy="25024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16565</xdr:colOff>
      <xdr:row>28</xdr:row>
      <xdr:rowOff>306456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EBC422-DAB7-9313-D5F7-8B7577514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0"/>
          <a:ext cx="4870174" cy="2493065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1</xdr:rowOff>
    </xdr:from>
    <xdr:to>
      <xdr:col>13</xdr:col>
      <xdr:colOff>1466021</xdr:colOff>
      <xdr:row>28</xdr:row>
      <xdr:rowOff>298174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750B9D9-DAEC-5BEA-C05B-762928A04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7" y="5715001"/>
          <a:ext cx="5110369" cy="248478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1243432</xdr:colOff>
      <xdr:row>0</xdr:row>
      <xdr:rowOff>0</xdr:rowOff>
    </xdr:from>
    <xdr:to>
      <xdr:col>13</xdr:col>
      <xdr:colOff>1535761</xdr:colOff>
      <xdr:row>0</xdr:row>
      <xdr:rowOff>300404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0124" y="0"/>
          <a:ext cx="292329" cy="300404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67</xdr:row>
      <xdr:rowOff>8549</xdr:rowOff>
    </xdr:from>
    <xdr:to>
      <xdr:col>13</xdr:col>
      <xdr:colOff>1536868</xdr:colOff>
      <xdr:row>67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49</xdr:row>
      <xdr:rowOff>14656</xdr:rowOff>
    </xdr:from>
    <xdr:to>
      <xdr:col>13</xdr:col>
      <xdr:colOff>1524048</xdr:colOff>
      <xdr:row>49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276224</xdr:colOff>
      <xdr:row>0</xdr:row>
      <xdr:rowOff>1</xdr:rowOff>
    </xdr:from>
    <xdr:to>
      <xdr:col>5</xdr:col>
      <xdr:colOff>1162049</xdr:colOff>
      <xdr:row>3</xdr:row>
      <xdr:rowOff>206737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97E35488-20D6-4F3E-B4A8-45A2A935F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4" y="1"/>
          <a:ext cx="885825" cy="892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31750</xdr:colOff>
      <xdr:row>0</xdr:row>
      <xdr:rowOff>0</xdr:rowOff>
    </xdr:from>
    <xdr:to>
      <xdr:col>5</xdr:col>
      <xdr:colOff>1166813</xdr:colOff>
      <xdr:row>5</xdr:row>
      <xdr:rowOff>129756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FCE4F4C5-DD77-4AFC-A88E-BCA1D482E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3438" y="0"/>
          <a:ext cx="1135063" cy="1280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abSelected="1" topLeftCell="A16" zoomScale="110" zoomScaleNormal="110" workbookViewId="0">
      <selection activeCell="N29" sqref="N29"/>
    </sheetView>
  </sheetViews>
  <sheetFormatPr defaultColWidth="9" defaultRowHeight="21"/>
  <cols>
    <col min="1" max="1" width="4.85546875" style="23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200" t="s">
        <v>0</v>
      </c>
      <c r="C1" s="201"/>
      <c r="D1" s="202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2:16" ht="34.5" customHeight="1">
      <c r="B2" s="203" t="s">
        <v>303</v>
      </c>
      <c r="C2" s="204"/>
      <c r="D2" s="205"/>
      <c r="E2" s="206"/>
      <c r="F2" s="207"/>
      <c r="G2" s="207"/>
      <c r="H2" s="207"/>
      <c r="I2" s="207"/>
      <c r="J2" s="207"/>
      <c r="K2" s="208"/>
      <c r="L2" s="24"/>
      <c r="M2" s="24"/>
      <c r="N2" s="24"/>
    </row>
    <row r="3" spans="2:16" ht="34.5" customHeight="1">
      <c r="B3" s="24"/>
      <c r="C3" s="24"/>
      <c r="D3" s="25"/>
      <c r="E3" s="25"/>
      <c r="F3" s="24"/>
      <c r="G3" s="25"/>
      <c r="H3" s="25"/>
      <c r="I3" s="25"/>
      <c r="J3" s="25"/>
      <c r="K3" s="24"/>
      <c r="L3" s="25"/>
      <c r="M3" s="25"/>
      <c r="N3" s="25"/>
    </row>
    <row r="4" spans="2:16" ht="33.75" customHeight="1">
      <c r="B4" s="209" t="s">
        <v>302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1"/>
    </row>
    <row r="5" spans="2:16" ht="24.95" customHeight="1">
      <c r="B5" s="26"/>
      <c r="C5" s="26"/>
      <c r="D5" s="27"/>
      <c r="E5" s="27"/>
      <c r="F5" s="26"/>
      <c r="G5" s="27"/>
      <c r="H5" s="27"/>
      <c r="I5" s="27"/>
      <c r="J5" s="27"/>
      <c r="K5" s="26"/>
      <c r="L5" s="27"/>
      <c r="M5" s="27"/>
      <c r="N5" s="27"/>
    </row>
    <row r="6" spans="2:16" ht="24.95" customHeight="1">
      <c r="B6" s="212" t="s">
        <v>78</v>
      </c>
      <c r="C6" s="213"/>
      <c r="D6" s="214">
        <f>'Bullient '!M84+OTC!H9</f>
        <v>8493963690</v>
      </c>
      <c r="E6" s="215"/>
      <c r="F6" s="28"/>
      <c r="G6" s="212" t="s">
        <v>79</v>
      </c>
      <c r="H6" s="213"/>
      <c r="I6" s="214">
        <f>'Bullient '!N84+OTC!I9</f>
        <v>2553600827.0500002</v>
      </c>
      <c r="J6" s="215"/>
      <c r="K6" s="29"/>
      <c r="L6" s="212" t="s">
        <v>8</v>
      </c>
      <c r="M6" s="213"/>
      <c r="N6" s="30">
        <f>'Bullient '!L84+OTC!G9</f>
        <v>910</v>
      </c>
    </row>
    <row r="7" spans="2:16" ht="24.95" customHeight="1">
      <c r="B7" s="24"/>
      <c r="C7" s="24"/>
      <c r="D7" s="26"/>
      <c r="E7" s="31"/>
      <c r="F7" s="26"/>
      <c r="G7" s="26"/>
      <c r="H7" s="26"/>
      <c r="I7" s="26"/>
      <c r="J7" s="32"/>
      <c r="K7" s="194"/>
      <c r="L7" s="195"/>
      <c r="M7" s="196"/>
      <c r="N7" s="33"/>
    </row>
    <row r="8" spans="2:16" ht="24.95" customHeight="1">
      <c r="B8" s="197" t="s">
        <v>1</v>
      </c>
      <c r="C8" s="198"/>
      <c r="D8" s="199"/>
      <c r="E8" s="34">
        <v>950.04</v>
      </c>
      <c r="F8" s="35"/>
      <c r="G8" s="197" t="s">
        <v>5</v>
      </c>
      <c r="H8" s="198"/>
      <c r="I8" s="199"/>
      <c r="J8" s="34">
        <v>1177.02</v>
      </c>
      <c r="K8" s="193"/>
      <c r="L8" s="188"/>
      <c r="M8" s="189"/>
      <c r="N8" s="23"/>
    </row>
    <row r="9" spans="2:16" ht="24.95" customHeight="1">
      <c r="B9" s="197" t="s">
        <v>2</v>
      </c>
      <c r="C9" s="198"/>
      <c r="D9" s="199"/>
      <c r="E9" s="34">
        <v>952.72</v>
      </c>
      <c r="F9" s="36"/>
      <c r="G9" s="197" t="s">
        <v>6</v>
      </c>
      <c r="H9" s="198"/>
      <c r="I9" s="199"/>
      <c r="J9" s="34">
        <v>1179.6500000000001</v>
      </c>
      <c r="K9" s="193"/>
      <c r="L9" s="188"/>
      <c r="M9" s="189"/>
      <c r="N9" s="23"/>
      <c r="O9" s="37"/>
    </row>
    <row r="10" spans="2:16" ht="24.95" customHeight="1">
      <c r="B10" s="190" t="s">
        <v>3</v>
      </c>
      <c r="C10" s="191"/>
      <c r="D10" s="192"/>
      <c r="E10" s="140">
        <f>((E8/E9)-1)*100</f>
        <v>-0.2812998572508274</v>
      </c>
      <c r="F10" s="36"/>
      <c r="G10" s="190" t="s">
        <v>3</v>
      </c>
      <c r="H10" s="191"/>
      <c r="I10" s="192"/>
      <c r="J10" s="140">
        <f>((J8/J9)-1)*100</f>
        <v>-0.22294748442335255</v>
      </c>
      <c r="K10" s="193"/>
      <c r="L10" s="188"/>
      <c r="M10" s="189"/>
      <c r="N10" s="23"/>
    </row>
    <row r="11" spans="2:16" ht="24.95" customHeight="1">
      <c r="B11" s="190" t="s">
        <v>4</v>
      </c>
      <c r="C11" s="191"/>
      <c r="D11" s="192"/>
      <c r="E11" s="140">
        <f>E8-E9</f>
        <v>-2.6800000000000637</v>
      </c>
      <c r="F11" s="26"/>
      <c r="G11" s="190" t="s">
        <v>4</v>
      </c>
      <c r="H11" s="191"/>
      <c r="I11" s="192"/>
      <c r="J11" s="140">
        <f>J8-J9</f>
        <v>-2.6300000000001091</v>
      </c>
      <c r="K11" s="193"/>
      <c r="L11" s="188"/>
      <c r="M11" s="189"/>
      <c r="N11" s="23"/>
      <c r="O11" s="37"/>
    </row>
    <row r="12" spans="2:16" ht="24.95" customHeight="1">
      <c r="B12" s="38"/>
      <c r="C12" s="39"/>
      <c r="D12" s="38"/>
      <c r="E12" s="184"/>
      <c r="F12" s="185"/>
      <c r="G12" s="186"/>
      <c r="H12" s="40"/>
      <c r="I12" s="40"/>
      <c r="J12" s="41"/>
      <c r="K12" s="187"/>
      <c r="L12" s="188"/>
      <c r="M12" s="189"/>
      <c r="N12" s="23"/>
      <c r="O12" s="37"/>
      <c r="P12" s="37"/>
    </row>
    <row r="13" spans="2:16" ht="24.95" customHeight="1">
      <c r="B13" s="42" t="s">
        <v>9</v>
      </c>
      <c r="C13" s="43">
        <v>104</v>
      </c>
      <c r="D13" s="44" t="s">
        <v>80</v>
      </c>
      <c r="E13" s="43">
        <v>11</v>
      </c>
      <c r="F13" s="26"/>
      <c r="G13" s="45" t="s">
        <v>85</v>
      </c>
      <c r="H13" s="43">
        <v>38</v>
      </c>
      <c r="I13" s="44" t="s">
        <v>80</v>
      </c>
      <c r="J13" s="43">
        <v>9</v>
      </c>
      <c r="K13" s="193"/>
      <c r="L13" s="188"/>
      <c r="M13" s="189"/>
      <c r="N13" s="23"/>
      <c r="O13" s="37"/>
      <c r="P13" s="37"/>
    </row>
    <row r="14" spans="2:16" ht="24.95" customHeight="1">
      <c r="B14" s="42" t="s">
        <v>84</v>
      </c>
      <c r="C14" s="43">
        <v>46</v>
      </c>
      <c r="D14" s="44" t="s">
        <v>80</v>
      </c>
      <c r="E14" s="43">
        <v>1</v>
      </c>
      <c r="F14" s="35"/>
      <c r="G14" s="218" t="s">
        <v>82</v>
      </c>
      <c r="H14" s="219"/>
      <c r="I14" s="220"/>
      <c r="J14" s="43">
        <v>10</v>
      </c>
      <c r="K14" s="193"/>
      <c r="L14" s="188"/>
      <c r="M14" s="189"/>
      <c r="N14" s="23"/>
      <c r="O14" s="37"/>
      <c r="P14" s="37"/>
    </row>
    <row r="15" spans="2:16" ht="24.95" customHeight="1">
      <c r="B15" s="190" t="s">
        <v>99</v>
      </c>
      <c r="C15" s="191" t="s">
        <v>10</v>
      </c>
      <c r="D15" s="192" t="s">
        <v>10</v>
      </c>
      <c r="E15" s="43">
        <v>8</v>
      </c>
      <c r="F15" s="26"/>
      <c r="G15" s="221" t="s">
        <v>83</v>
      </c>
      <c r="H15" s="222"/>
      <c r="I15" s="223"/>
      <c r="J15" s="43">
        <v>12</v>
      </c>
      <c r="K15" s="193"/>
      <c r="L15" s="188"/>
      <c r="M15" s="189"/>
      <c r="N15" s="31"/>
      <c r="O15" s="37"/>
    </row>
    <row r="16" spans="2:16" ht="24.95" customHeight="1">
      <c r="B16" s="190" t="s">
        <v>81</v>
      </c>
      <c r="C16" s="191" t="s">
        <v>11</v>
      </c>
      <c r="D16" s="192" t="s">
        <v>11</v>
      </c>
      <c r="E16" s="46">
        <v>12</v>
      </c>
      <c r="F16" s="23"/>
      <c r="G16" s="31"/>
      <c r="H16" s="31"/>
      <c r="I16" s="31"/>
      <c r="J16" s="31"/>
      <c r="K16" s="31"/>
      <c r="L16" s="31"/>
      <c r="M16" s="31"/>
      <c r="N16" s="31"/>
      <c r="O16" s="37"/>
    </row>
    <row r="17" spans="1:15" ht="39.950000000000003" customHeight="1">
      <c r="B17" s="23"/>
      <c r="C17" s="23"/>
      <c r="D17" s="23"/>
      <c r="E17" s="23"/>
      <c r="F17" s="23"/>
      <c r="G17" s="31"/>
      <c r="H17" s="31"/>
      <c r="I17" s="31"/>
      <c r="J17" s="31"/>
      <c r="K17" s="31"/>
      <c r="L17" s="31"/>
      <c r="M17" s="31"/>
      <c r="N17" s="31"/>
      <c r="O17" s="37"/>
    </row>
    <row r="18" spans="1:15" ht="39.950000000000003" customHeight="1"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5" ht="39.950000000000003" customHeight="1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37"/>
    </row>
    <row r="20" spans="1:15" ht="65.25" customHeight="1">
      <c r="B20" s="23"/>
      <c r="C20" s="23"/>
      <c r="D20" s="23"/>
      <c r="E20" s="23"/>
      <c r="F20" s="23"/>
      <c r="G20" s="23"/>
      <c r="H20" s="123"/>
      <c r="I20" s="23"/>
      <c r="J20" s="23"/>
      <c r="K20" s="23"/>
      <c r="L20" s="23"/>
      <c r="M20" s="23"/>
      <c r="N20" s="23"/>
      <c r="O20" s="37"/>
    </row>
    <row r="21" spans="1:15" ht="42.75" customHeight="1">
      <c r="B21" s="183" t="s">
        <v>324</v>
      </c>
      <c r="C21" s="224" t="s">
        <v>325</v>
      </c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6"/>
      <c r="O21" s="37"/>
    </row>
    <row r="22" spans="1:15" ht="30.75" customHeight="1">
      <c r="B22" s="183" t="s">
        <v>324</v>
      </c>
      <c r="C22" s="224" t="s">
        <v>326</v>
      </c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6"/>
    </row>
    <row r="23" spans="1:15" ht="18.75" customHeight="1">
      <c r="A23" s="216" t="s">
        <v>12</v>
      </c>
      <c r="B23" s="217"/>
      <c r="C23" s="217"/>
      <c r="D23" s="217"/>
      <c r="E23" s="217"/>
      <c r="F23" s="217"/>
      <c r="G23" s="217"/>
      <c r="H23" s="217"/>
      <c r="I23" s="217"/>
      <c r="J23" s="217"/>
      <c r="K23" s="217"/>
      <c r="L23" s="217"/>
      <c r="M23" s="217"/>
      <c r="N23" s="217"/>
    </row>
  </sheetData>
  <mergeCells count="34">
    <mergeCell ref="A23:N23"/>
    <mergeCell ref="K13:M13"/>
    <mergeCell ref="G14:I14"/>
    <mergeCell ref="K14:M14"/>
    <mergeCell ref="B15:D15"/>
    <mergeCell ref="B16:D16"/>
    <mergeCell ref="G15:I15"/>
    <mergeCell ref="K15:M15"/>
    <mergeCell ref="C22:N22"/>
    <mergeCell ref="C21:N21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zoomScale="115" zoomScaleNormal="115" workbookViewId="0">
      <selection activeCell="P12" sqref="P12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4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7"/>
      <c r="B1" s="47"/>
      <c r="C1" s="48"/>
      <c r="D1" s="48"/>
      <c r="E1" s="48"/>
      <c r="F1" s="48"/>
      <c r="G1" s="48"/>
      <c r="H1" s="48"/>
      <c r="I1" s="48"/>
      <c r="J1" s="48"/>
      <c r="K1" s="49"/>
      <c r="L1" s="50"/>
      <c r="M1" s="51"/>
      <c r="N1" s="51"/>
    </row>
    <row r="2" spans="1:14" ht="24.75" customHeight="1">
      <c r="A2" s="47"/>
      <c r="B2" s="47"/>
      <c r="C2" s="236" t="s">
        <v>76</v>
      </c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</row>
    <row r="3" spans="1:14" ht="24.75" customHeight="1">
      <c r="A3" s="47"/>
      <c r="B3" s="47"/>
      <c r="C3" s="237" t="s">
        <v>304</v>
      </c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</row>
    <row r="4" spans="1:14" ht="21">
      <c r="A4" s="47"/>
      <c r="B4" s="47"/>
      <c r="C4" s="238" t="s">
        <v>13</v>
      </c>
      <c r="D4" s="238"/>
      <c r="E4" s="238"/>
      <c r="F4" s="238"/>
      <c r="G4" s="52"/>
      <c r="H4" s="52"/>
      <c r="I4" s="238" t="s">
        <v>14</v>
      </c>
      <c r="J4" s="238"/>
      <c r="K4" s="238"/>
      <c r="L4" s="238"/>
      <c r="M4" s="238"/>
      <c r="N4" s="238"/>
    </row>
    <row r="5" spans="1:14" ht="31.5">
      <c r="A5" s="47"/>
      <c r="B5" s="47"/>
      <c r="C5" s="117" t="s">
        <v>15</v>
      </c>
      <c r="D5" s="118" t="s">
        <v>16</v>
      </c>
      <c r="E5" s="118" t="s">
        <v>17</v>
      </c>
      <c r="F5" s="119" t="s">
        <v>18</v>
      </c>
      <c r="G5" s="56"/>
      <c r="H5" s="57"/>
      <c r="I5" s="239" t="s">
        <v>15</v>
      </c>
      <c r="J5" s="240"/>
      <c r="K5" s="241"/>
      <c r="L5" s="118" t="s">
        <v>16</v>
      </c>
      <c r="M5" s="118" t="s">
        <v>17</v>
      </c>
      <c r="N5" s="119" t="s">
        <v>18</v>
      </c>
    </row>
    <row r="6" spans="1:14" s="65" customFormat="1" ht="17.100000000000001" customHeight="1">
      <c r="A6" s="47"/>
      <c r="B6" s="47"/>
      <c r="C6" s="59" t="s">
        <v>216</v>
      </c>
      <c r="D6" s="60">
        <v>7.0000000000000007E-2</v>
      </c>
      <c r="E6" s="61">
        <v>16.670000000000002</v>
      </c>
      <c r="F6" s="62">
        <v>1000</v>
      </c>
      <c r="G6" s="63"/>
      <c r="H6" s="63"/>
      <c r="I6" s="227" t="s">
        <v>134</v>
      </c>
      <c r="J6" s="228" t="s">
        <v>134</v>
      </c>
      <c r="K6" s="229" t="s">
        <v>134</v>
      </c>
      <c r="L6" s="60">
        <v>0.14000000000000001</v>
      </c>
      <c r="M6" s="64">
        <v>-12.5</v>
      </c>
      <c r="N6" s="62">
        <v>1500000</v>
      </c>
    </row>
    <row r="7" spans="1:14" s="65" customFormat="1" ht="17.100000000000001" customHeight="1">
      <c r="A7" s="47"/>
      <c r="B7" s="47"/>
      <c r="C7" s="59" t="s">
        <v>297</v>
      </c>
      <c r="D7" s="60">
        <v>9.57</v>
      </c>
      <c r="E7" s="61">
        <v>14.89</v>
      </c>
      <c r="F7" s="62">
        <v>120000</v>
      </c>
      <c r="G7" s="47"/>
      <c r="H7" s="63"/>
      <c r="I7" s="227" t="s">
        <v>260</v>
      </c>
      <c r="J7" s="230" t="s">
        <v>260</v>
      </c>
      <c r="K7" s="231" t="s">
        <v>260</v>
      </c>
      <c r="L7" s="60">
        <v>1.44</v>
      </c>
      <c r="M7" s="64">
        <v>-4</v>
      </c>
      <c r="N7" s="62">
        <v>36098459</v>
      </c>
    </row>
    <row r="8" spans="1:14" s="65" customFormat="1" ht="17.100000000000001" customHeight="1">
      <c r="A8" s="47"/>
      <c r="B8" s="47"/>
      <c r="C8" s="59" t="s">
        <v>33</v>
      </c>
      <c r="D8" s="60">
        <v>2.5499999999999998</v>
      </c>
      <c r="E8" s="61">
        <v>10.87</v>
      </c>
      <c r="F8" s="62">
        <v>33801182</v>
      </c>
      <c r="G8" s="47"/>
      <c r="H8" s="63"/>
      <c r="I8" s="227" t="s">
        <v>141</v>
      </c>
      <c r="J8" s="230" t="s">
        <v>141</v>
      </c>
      <c r="K8" s="231" t="s">
        <v>141</v>
      </c>
      <c r="L8" s="60">
        <v>0.7</v>
      </c>
      <c r="M8" s="64">
        <v>-2.78</v>
      </c>
      <c r="N8" s="62">
        <v>824110</v>
      </c>
    </row>
    <row r="9" spans="1:14" s="65" customFormat="1" ht="17.100000000000001" customHeight="1">
      <c r="A9" s="47"/>
      <c r="B9" s="47"/>
      <c r="C9" s="59" t="s">
        <v>201</v>
      </c>
      <c r="D9" s="60">
        <v>32</v>
      </c>
      <c r="E9" s="61">
        <v>3.23</v>
      </c>
      <c r="F9" s="62">
        <v>4685</v>
      </c>
      <c r="G9" s="47"/>
      <c r="H9" s="63"/>
      <c r="I9" s="227" t="s">
        <v>210</v>
      </c>
      <c r="J9" s="230" t="s">
        <v>210</v>
      </c>
      <c r="K9" s="231" t="s">
        <v>210</v>
      </c>
      <c r="L9" s="60">
        <v>3.75</v>
      </c>
      <c r="M9" s="64">
        <v>-2.34375</v>
      </c>
      <c r="N9" s="62">
        <v>6473142</v>
      </c>
    </row>
    <row r="10" spans="1:14" s="65" customFormat="1" ht="17.100000000000001" customHeight="1">
      <c r="A10" s="47"/>
      <c r="B10" s="47"/>
      <c r="C10" s="59" t="s">
        <v>218</v>
      </c>
      <c r="D10" s="60">
        <v>17.7</v>
      </c>
      <c r="E10" s="61">
        <v>2.91</v>
      </c>
      <c r="F10" s="62">
        <v>859823</v>
      </c>
      <c r="G10" s="47"/>
      <c r="H10" s="66"/>
      <c r="I10" s="227" t="s">
        <v>286</v>
      </c>
      <c r="J10" s="230" t="s">
        <v>286</v>
      </c>
      <c r="K10" s="231" t="s">
        <v>286</v>
      </c>
      <c r="L10" s="60">
        <v>3.5</v>
      </c>
      <c r="M10" s="64">
        <v>-1.96</v>
      </c>
      <c r="N10" s="62">
        <v>29509523</v>
      </c>
    </row>
    <row r="11" spans="1:14" s="65" customFormat="1" ht="29.25" customHeight="1">
      <c r="A11" s="47"/>
      <c r="B11" s="47"/>
      <c r="C11" s="236"/>
      <c r="D11" s="236"/>
      <c r="E11" s="236"/>
      <c r="F11" s="236"/>
      <c r="G11" s="236"/>
      <c r="H11" s="236"/>
      <c r="I11" s="236"/>
      <c r="J11" s="236"/>
      <c r="K11" s="236"/>
      <c r="L11" s="236"/>
      <c r="M11" s="236"/>
      <c r="N11" s="236"/>
    </row>
    <row r="12" spans="1:14" s="65" customFormat="1" ht="22.5" customHeight="1">
      <c r="A12" s="47"/>
      <c r="B12" s="47"/>
      <c r="C12" s="236" t="s">
        <v>77</v>
      </c>
      <c r="D12" s="236"/>
      <c r="E12" s="236"/>
      <c r="F12" s="236"/>
      <c r="G12" s="236"/>
      <c r="H12" s="236"/>
      <c r="I12" s="236"/>
      <c r="J12" s="236"/>
      <c r="K12" s="236"/>
      <c r="L12" s="236"/>
      <c r="M12" s="236"/>
      <c r="N12" s="236"/>
    </row>
    <row r="13" spans="1:14" s="65" customFormat="1" ht="22.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</row>
    <row r="14" spans="1:14" ht="29.25" customHeight="1">
      <c r="A14" s="47"/>
      <c r="B14" s="47"/>
      <c r="C14" s="235" t="s">
        <v>18</v>
      </c>
      <c r="D14" s="235"/>
      <c r="E14" s="235"/>
      <c r="F14" s="235"/>
      <c r="G14" s="67"/>
      <c r="H14" s="68"/>
      <c r="I14" s="235" t="s">
        <v>7</v>
      </c>
      <c r="J14" s="235"/>
      <c r="K14" s="235"/>
      <c r="L14" s="235"/>
      <c r="M14" s="235"/>
      <c r="N14" s="235"/>
    </row>
    <row r="15" spans="1:14" ht="31.5">
      <c r="A15" s="47"/>
      <c r="B15" s="47"/>
      <c r="C15" s="53" t="s">
        <v>15</v>
      </c>
      <c r="D15" s="54" t="s">
        <v>16</v>
      </c>
      <c r="E15" s="54" t="s">
        <v>17</v>
      </c>
      <c r="F15" s="69" t="s">
        <v>18</v>
      </c>
      <c r="G15" s="70"/>
      <c r="H15" s="68"/>
      <c r="I15" s="232" t="s">
        <v>15</v>
      </c>
      <c r="J15" s="233" t="s">
        <v>19</v>
      </c>
      <c r="K15" s="234" t="s">
        <v>17</v>
      </c>
      <c r="L15" s="58" t="s">
        <v>16</v>
      </c>
      <c r="M15" s="58" t="s">
        <v>17</v>
      </c>
      <c r="N15" s="55" t="s">
        <v>7</v>
      </c>
    </row>
    <row r="16" spans="1:14" ht="17.100000000000001" customHeight="1">
      <c r="A16" s="47"/>
      <c r="B16" s="47"/>
      <c r="C16" s="59" t="s">
        <v>276</v>
      </c>
      <c r="D16" s="60">
        <v>0.17</v>
      </c>
      <c r="E16" s="71">
        <v>0</v>
      </c>
      <c r="F16" s="62">
        <v>7140503349</v>
      </c>
      <c r="G16" s="63"/>
      <c r="H16" s="72"/>
      <c r="I16" s="242" t="s">
        <v>276</v>
      </c>
      <c r="J16" s="243" t="s">
        <v>276</v>
      </c>
      <c r="K16" s="244" t="s">
        <v>276</v>
      </c>
      <c r="L16" s="60">
        <v>0.17</v>
      </c>
      <c r="M16" s="84">
        <v>0</v>
      </c>
      <c r="N16" s="62">
        <v>1213885569.3299999</v>
      </c>
    </row>
    <row r="17" spans="1:14" ht="17.100000000000001" customHeight="1">
      <c r="A17" s="47"/>
      <c r="B17" s="47"/>
      <c r="C17" s="59" t="s">
        <v>262</v>
      </c>
      <c r="D17" s="60">
        <v>0.78</v>
      </c>
      <c r="E17" s="71">
        <v>0</v>
      </c>
      <c r="F17" s="62">
        <v>910500000</v>
      </c>
      <c r="G17" s="63"/>
      <c r="H17" s="72"/>
      <c r="I17" s="242" t="s">
        <v>262</v>
      </c>
      <c r="J17" s="243" t="s">
        <v>262</v>
      </c>
      <c r="K17" s="244" t="s">
        <v>262</v>
      </c>
      <c r="L17" s="60">
        <v>0.78</v>
      </c>
      <c r="M17" s="84">
        <v>0</v>
      </c>
      <c r="N17" s="62">
        <v>710190000</v>
      </c>
    </row>
    <row r="18" spans="1:14" ht="17.100000000000001" customHeight="1">
      <c r="A18" s="47"/>
      <c r="B18" s="47"/>
      <c r="C18" s="59" t="s">
        <v>254</v>
      </c>
      <c r="D18" s="60">
        <v>0.28000000000000003</v>
      </c>
      <c r="E18" s="71">
        <v>0</v>
      </c>
      <c r="F18" s="62">
        <v>99409562</v>
      </c>
      <c r="G18" s="63"/>
      <c r="H18" s="72"/>
      <c r="I18" s="242" t="s">
        <v>286</v>
      </c>
      <c r="J18" s="243" t="s">
        <v>286</v>
      </c>
      <c r="K18" s="244" t="s">
        <v>286</v>
      </c>
      <c r="L18" s="95">
        <v>3.5</v>
      </c>
      <c r="M18" s="96">
        <v>-1.96</v>
      </c>
      <c r="N18" s="98">
        <v>103384278.92</v>
      </c>
    </row>
    <row r="19" spans="1:14" ht="17.100000000000001" customHeight="1">
      <c r="A19" s="47"/>
      <c r="B19" s="47"/>
      <c r="C19" s="59" t="s">
        <v>224</v>
      </c>
      <c r="D19" s="60">
        <v>0.11</v>
      </c>
      <c r="E19" s="71">
        <v>0</v>
      </c>
      <c r="F19" s="62">
        <v>57000000</v>
      </c>
      <c r="G19" s="63"/>
      <c r="H19" s="72"/>
      <c r="I19" s="242" t="s">
        <v>101</v>
      </c>
      <c r="J19" s="243" t="s">
        <v>101</v>
      </c>
      <c r="K19" s="244" t="s">
        <v>101</v>
      </c>
      <c r="L19" s="60">
        <v>2</v>
      </c>
      <c r="M19" s="84">
        <v>0.5</v>
      </c>
      <c r="N19" s="62">
        <v>97928081.709999993</v>
      </c>
    </row>
    <row r="20" spans="1:14" ht="16.5" customHeight="1">
      <c r="A20" s="47"/>
      <c r="B20" s="47"/>
      <c r="C20" s="59" t="s">
        <v>101</v>
      </c>
      <c r="D20" s="60">
        <v>2</v>
      </c>
      <c r="E20" s="71">
        <v>0.5</v>
      </c>
      <c r="F20" s="62">
        <v>49167585</v>
      </c>
      <c r="G20" s="73"/>
      <c r="H20" s="73"/>
      <c r="I20" s="242" t="s">
        <v>33</v>
      </c>
      <c r="J20" s="243" t="s">
        <v>33</v>
      </c>
      <c r="K20" s="244" t="s">
        <v>33</v>
      </c>
      <c r="L20" s="60">
        <v>2.5499999999999998</v>
      </c>
      <c r="M20" s="84">
        <v>10.87</v>
      </c>
      <c r="N20" s="62">
        <v>87107467.439999998</v>
      </c>
    </row>
    <row r="21" spans="1:14" s="47" customFormat="1" ht="24.75" customHeight="1"/>
    <row r="22" spans="1:14" ht="24.75" customHeight="1">
      <c r="A22" s="47"/>
      <c r="B22" s="47"/>
      <c r="G22" s="47"/>
      <c r="H22" s="47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8"/>
  <sheetViews>
    <sheetView zoomScale="145" zoomScaleNormal="145" workbookViewId="0">
      <selection activeCell="H46" sqref="H46"/>
    </sheetView>
  </sheetViews>
  <sheetFormatPr defaultColWidth="9" defaultRowHeight="17.25" customHeight="1"/>
  <cols>
    <col min="1" max="1" width="1.28515625" style="76" customWidth="1"/>
    <col min="2" max="2" width="28.85546875" style="82" customWidth="1"/>
    <col min="3" max="3" width="7.85546875" style="99" customWidth="1"/>
    <col min="4" max="4" width="9" style="82" customWidth="1"/>
    <col min="5" max="6" width="9.140625" style="82" customWidth="1"/>
    <col min="7" max="7" width="9.85546875" style="82" customWidth="1"/>
    <col min="8" max="8" width="9.7109375" style="82" customWidth="1"/>
    <col min="9" max="9" width="9.85546875" style="82" customWidth="1"/>
    <col min="10" max="10" width="9.85546875" style="100" customWidth="1"/>
    <col min="11" max="11" width="10" style="101" customWidth="1"/>
    <col min="12" max="12" width="9.7109375" style="102" customWidth="1"/>
    <col min="13" max="13" width="23.7109375" style="102" customWidth="1"/>
    <col min="14" max="14" width="23.42578125" style="103" customWidth="1"/>
    <col min="15" max="16384" width="9" style="82"/>
  </cols>
  <sheetData>
    <row r="1" spans="1:14" s="76" customFormat="1" ht="25.5" customHeight="1">
      <c r="A1" s="75"/>
      <c r="B1" s="278" t="s">
        <v>309</v>
      </c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80"/>
    </row>
    <row r="2" spans="1:14" s="76" customFormat="1" ht="44.25" customHeight="1">
      <c r="B2" s="77" t="s">
        <v>15</v>
      </c>
      <c r="C2" s="78" t="s">
        <v>20</v>
      </c>
      <c r="D2" s="78" t="s">
        <v>21</v>
      </c>
      <c r="E2" s="78" t="s">
        <v>22</v>
      </c>
      <c r="F2" s="78" t="s">
        <v>23</v>
      </c>
      <c r="G2" s="78" t="s">
        <v>24</v>
      </c>
      <c r="H2" s="78" t="s">
        <v>25</v>
      </c>
      <c r="I2" s="78" t="s">
        <v>19</v>
      </c>
      <c r="J2" s="78" t="s">
        <v>26</v>
      </c>
      <c r="K2" s="79" t="s">
        <v>27</v>
      </c>
      <c r="L2" s="80" t="s">
        <v>28</v>
      </c>
      <c r="M2" s="80" t="s">
        <v>18</v>
      </c>
      <c r="N2" s="81" t="s">
        <v>7</v>
      </c>
    </row>
    <row r="3" spans="1:14" ht="12" customHeight="1">
      <c r="A3" s="82"/>
      <c r="B3" s="281" t="s">
        <v>29</v>
      </c>
      <c r="C3" s="282"/>
      <c r="D3" s="282"/>
      <c r="E3" s="282"/>
      <c r="F3" s="282"/>
      <c r="G3" s="282"/>
      <c r="H3" s="282"/>
      <c r="I3" s="282"/>
      <c r="J3" s="282"/>
      <c r="K3" s="282"/>
      <c r="L3" s="282"/>
      <c r="M3" s="282"/>
      <c r="N3" s="283"/>
    </row>
    <row r="4" spans="1:14" ht="12" customHeight="1">
      <c r="A4" s="82"/>
      <c r="B4" s="59" t="s">
        <v>262</v>
      </c>
      <c r="C4" s="83" t="s">
        <v>263</v>
      </c>
      <c r="D4" s="60">
        <v>0.78</v>
      </c>
      <c r="E4" s="60">
        <v>0.78</v>
      </c>
      <c r="F4" s="60">
        <v>0.78</v>
      </c>
      <c r="G4" s="60">
        <v>0.78</v>
      </c>
      <c r="H4" s="60">
        <v>0.78</v>
      </c>
      <c r="I4" s="60">
        <v>0.78</v>
      </c>
      <c r="J4" s="60">
        <v>0.78</v>
      </c>
      <c r="K4" s="84">
        <v>0</v>
      </c>
      <c r="L4" s="85">
        <v>1</v>
      </c>
      <c r="M4" s="62">
        <v>910500000</v>
      </c>
      <c r="N4" s="62">
        <v>710190000</v>
      </c>
    </row>
    <row r="5" spans="1:14" ht="12" customHeight="1">
      <c r="A5" s="82"/>
      <c r="B5" s="59" t="s">
        <v>222</v>
      </c>
      <c r="C5" s="83" t="s">
        <v>223</v>
      </c>
      <c r="D5" s="60">
        <v>0.26</v>
      </c>
      <c r="E5" s="60">
        <v>0.26</v>
      </c>
      <c r="F5" s="60">
        <v>0.25</v>
      </c>
      <c r="G5" s="60">
        <v>0.25</v>
      </c>
      <c r="H5" s="60">
        <v>0.26</v>
      </c>
      <c r="I5" s="60">
        <v>0.26</v>
      </c>
      <c r="J5" s="60">
        <v>0.26</v>
      </c>
      <c r="K5" s="84">
        <v>0</v>
      </c>
      <c r="L5" s="85">
        <v>17</v>
      </c>
      <c r="M5" s="62">
        <v>19260000</v>
      </c>
      <c r="N5" s="62">
        <v>4847600</v>
      </c>
    </row>
    <row r="6" spans="1:14" ht="12" customHeight="1">
      <c r="A6" s="82"/>
      <c r="B6" s="59" t="s">
        <v>286</v>
      </c>
      <c r="C6" s="83" t="s">
        <v>287</v>
      </c>
      <c r="D6" s="60">
        <v>3.5</v>
      </c>
      <c r="E6" s="60">
        <v>3.55</v>
      </c>
      <c r="F6" s="60">
        <v>3.49</v>
      </c>
      <c r="G6" s="60">
        <v>3.5</v>
      </c>
      <c r="H6" s="60">
        <v>3.5</v>
      </c>
      <c r="I6" s="60">
        <v>3.5</v>
      </c>
      <c r="J6" s="60">
        <v>3.57</v>
      </c>
      <c r="K6" s="84">
        <v>-1.96</v>
      </c>
      <c r="L6" s="85">
        <v>71</v>
      </c>
      <c r="M6" s="62">
        <v>29509523</v>
      </c>
      <c r="N6" s="62">
        <v>103384278.92</v>
      </c>
    </row>
    <row r="7" spans="1:14" ht="12" customHeight="1">
      <c r="A7" s="82"/>
      <c r="B7" s="59" t="s">
        <v>167</v>
      </c>
      <c r="C7" s="83" t="s">
        <v>168</v>
      </c>
      <c r="D7" s="60">
        <v>0.68</v>
      </c>
      <c r="E7" s="60">
        <v>0.68</v>
      </c>
      <c r="F7" s="60">
        <v>0.68</v>
      </c>
      <c r="G7" s="60">
        <v>0.68</v>
      </c>
      <c r="H7" s="60">
        <v>0.68</v>
      </c>
      <c r="I7" s="60">
        <v>0.68</v>
      </c>
      <c r="J7" s="60">
        <v>0.68</v>
      </c>
      <c r="K7" s="84">
        <v>0</v>
      </c>
      <c r="L7" s="85">
        <v>12</v>
      </c>
      <c r="M7" s="62">
        <v>6950000</v>
      </c>
      <c r="N7" s="62">
        <v>4726000</v>
      </c>
    </row>
    <row r="8" spans="1:14" ht="12" customHeight="1">
      <c r="A8" s="82"/>
      <c r="B8" s="59" t="s">
        <v>254</v>
      </c>
      <c r="C8" s="83" t="s">
        <v>255</v>
      </c>
      <c r="D8" s="60">
        <v>0.28000000000000003</v>
      </c>
      <c r="E8" s="60">
        <v>0.28000000000000003</v>
      </c>
      <c r="F8" s="60">
        <v>0.28000000000000003</v>
      </c>
      <c r="G8" s="60">
        <v>0.28000000000000003</v>
      </c>
      <c r="H8" s="60">
        <v>0.28000000000000003</v>
      </c>
      <c r="I8" s="60">
        <v>0.28000000000000003</v>
      </c>
      <c r="J8" s="60">
        <v>0.28000000000000003</v>
      </c>
      <c r="K8" s="84">
        <v>0</v>
      </c>
      <c r="L8" s="85">
        <v>33</v>
      </c>
      <c r="M8" s="62">
        <v>99409562</v>
      </c>
      <c r="N8" s="62">
        <v>27834677.359999999</v>
      </c>
    </row>
    <row r="9" spans="1:14" ht="12" customHeight="1">
      <c r="A9" s="82"/>
      <c r="B9" s="59" t="s">
        <v>216</v>
      </c>
      <c r="C9" s="83" t="s">
        <v>217</v>
      </c>
      <c r="D9" s="60">
        <v>7.0000000000000007E-2</v>
      </c>
      <c r="E9" s="60">
        <v>7.0000000000000007E-2</v>
      </c>
      <c r="F9" s="60">
        <v>7.0000000000000007E-2</v>
      </c>
      <c r="G9" s="60">
        <v>7.0000000000000007E-2</v>
      </c>
      <c r="H9" s="60">
        <v>0.06</v>
      </c>
      <c r="I9" s="60">
        <v>7.0000000000000007E-2</v>
      </c>
      <c r="J9" s="60">
        <v>0.06</v>
      </c>
      <c r="K9" s="84">
        <v>16.670000000000002</v>
      </c>
      <c r="L9" s="85">
        <v>1</v>
      </c>
      <c r="M9" s="62">
        <v>1000</v>
      </c>
      <c r="N9" s="62">
        <v>70</v>
      </c>
    </row>
    <row r="10" spans="1:14" ht="12" customHeight="1">
      <c r="A10" s="82"/>
      <c r="B10" s="59" t="s">
        <v>101</v>
      </c>
      <c r="C10" s="83" t="s">
        <v>100</v>
      </c>
      <c r="D10" s="60">
        <v>2.0099999999999998</v>
      </c>
      <c r="E10" s="60">
        <v>2.0099999999999998</v>
      </c>
      <c r="F10" s="60">
        <v>1.99</v>
      </c>
      <c r="G10" s="60">
        <v>1.99</v>
      </c>
      <c r="H10" s="60">
        <v>1.99</v>
      </c>
      <c r="I10" s="60">
        <v>2</v>
      </c>
      <c r="J10" s="60">
        <v>1.99</v>
      </c>
      <c r="K10" s="84">
        <v>0.5</v>
      </c>
      <c r="L10" s="85">
        <v>74</v>
      </c>
      <c r="M10" s="62">
        <v>49167585</v>
      </c>
      <c r="N10" s="62">
        <v>97928081.709999993</v>
      </c>
    </row>
    <row r="11" spans="1:14" ht="12" customHeight="1">
      <c r="A11" s="82"/>
      <c r="B11" s="59" t="s">
        <v>117</v>
      </c>
      <c r="C11" s="83" t="s">
        <v>118</v>
      </c>
      <c r="D11" s="60">
        <v>0.41</v>
      </c>
      <c r="E11" s="60">
        <v>0.41</v>
      </c>
      <c r="F11" s="60">
        <v>0.41</v>
      </c>
      <c r="G11" s="60">
        <v>0.41</v>
      </c>
      <c r="H11" s="60">
        <v>0.41</v>
      </c>
      <c r="I11" s="60">
        <v>0.41</v>
      </c>
      <c r="J11" s="60">
        <v>0.41</v>
      </c>
      <c r="K11" s="84">
        <v>0</v>
      </c>
      <c r="L11" s="85">
        <v>2</v>
      </c>
      <c r="M11" s="62">
        <v>44865</v>
      </c>
      <c r="N11" s="62">
        <v>18394.650000000001</v>
      </c>
    </row>
    <row r="12" spans="1:14" ht="12" customHeight="1">
      <c r="A12" s="82"/>
      <c r="B12" s="59" t="s">
        <v>113</v>
      </c>
      <c r="C12" s="83" t="s">
        <v>114</v>
      </c>
      <c r="D12" s="60">
        <v>4.71</v>
      </c>
      <c r="E12" s="60">
        <v>4.75</v>
      </c>
      <c r="F12" s="60">
        <v>4.6900000000000004</v>
      </c>
      <c r="G12" s="60">
        <v>4.7300000000000004</v>
      </c>
      <c r="H12" s="60">
        <v>4.67</v>
      </c>
      <c r="I12" s="60">
        <v>4.7</v>
      </c>
      <c r="J12" s="60">
        <v>4.7</v>
      </c>
      <c r="K12" s="84">
        <v>0</v>
      </c>
      <c r="L12" s="85">
        <v>58</v>
      </c>
      <c r="M12" s="62">
        <v>9916741</v>
      </c>
      <c r="N12" s="62">
        <v>46927440.57</v>
      </c>
    </row>
    <row r="13" spans="1:14" ht="12" customHeight="1">
      <c r="A13" s="82"/>
      <c r="B13" s="59" t="s">
        <v>236</v>
      </c>
      <c r="C13" s="83" t="s">
        <v>237</v>
      </c>
      <c r="D13" s="60">
        <v>0.23</v>
      </c>
      <c r="E13" s="60">
        <v>0.23</v>
      </c>
      <c r="F13" s="60">
        <v>0.23</v>
      </c>
      <c r="G13" s="60">
        <v>0.23</v>
      </c>
      <c r="H13" s="60">
        <v>0.23</v>
      </c>
      <c r="I13" s="60">
        <v>0.23</v>
      </c>
      <c r="J13" s="60">
        <v>0.23</v>
      </c>
      <c r="K13" s="84">
        <v>0</v>
      </c>
      <c r="L13" s="85">
        <v>2</v>
      </c>
      <c r="M13" s="62">
        <v>2000</v>
      </c>
      <c r="N13" s="62">
        <v>460</v>
      </c>
    </row>
    <row r="14" spans="1:14" ht="12" customHeight="1">
      <c r="A14" s="82"/>
      <c r="B14" s="284" t="s">
        <v>110</v>
      </c>
      <c r="C14" s="285"/>
      <c r="D14" s="286"/>
      <c r="E14" s="287"/>
      <c r="F14" s="287"/>
      <c r="G14" s="287"/>
      <c r="H14" s="287"/>
      <c r="I14" s="287"/>
      <c r="J14" s="287"/>
      <c r="K14" s="288"/>
      <c r="L14" s="86">
        <f>SUM(L4:L13)</f>
        <v>271</v>
      </c>
      <c r="M14" s="86">
        <f>SUM(M4:M13)</f>
        <v>1124761276</v>
      </c>
      <c r="N14" s="87">
        <f>SUM(N4:N13)</f>
        <v>995857003.21000004</v>
      </c>
    </row>
    <row r="15" spans="1:14" ht="12" customHeight="1">
      <c r="A15" s="82"/>
      <c r="B15" s="273" t="s">
        <v>30</v>
      </c>
      <c r="C15" s="274"/>
      <c r="D15" s="274"/>
      <c r="E15" s="274"/>
      <c r="F15" s="274"/>
      <c r="G15" s="274"/>
      <c r="H15" s="274"/>
      <c r="I15" s="274"/>
      <c r="J15" s="274"/>
      <c r="K15" s="274"/>
      <c r="L15" s="274"/>
      <c r="M15" s="274"/>
      <c r="N15" s="275"/>
    </row>
    <row r="16" spans="1:14" ht="12" customHeight="1">
      <c r="A16" s="82"/>
      <c r="B16" s="59" t="s">
        <v>161</v>
      </c>
      <c r="C16" s="83" t="s">
        <v>162</v>
      </c>
      <c r="D16" s="89">
        <v>12.98</v>
      </c>
      <c r="E16" s="89">
        <v>12.98</v>
      </c>
      <c r="F16" s="89">
        <v>12.89</v>
      </c>
      <c r="G16" s="89">
        <v>12.9</v>
      </c>
      <c r="H16" s="89">
        <v>12.99</v>
      </c>
      <c r="I16" s="89">
        <v>12.89</v>
      </c>
      <c r="J16" s="89">
        <v>12.98</v>
      </c>
      <c r="K16" s="84">
        <v>-0.69</v>
      </c>
      <c r="L16" s="90">
        <v>83</v>
      </c>
      <c r="M16" s="87">
        <v>4725598</v>
      </c>
      <c r="N16" s="87">
        <v>60975660.140000001</v>
      </c>
    </row>
    <row r="17" spans="1:14" ht="12" customHeight="1">
      <c r="A17" s="82"/>
      <c r="B17" s="59" t="s">
        <v>234</v>
      </c>
      <c r="C17" s="83" t="s">
        <v>235</v>
      </c>
      <c r="D17" s="89">
        <v>2.7</v>
      </c>
      <c r="E17" s="89">
        <v>2.7</v>
      </c>
      <c r="F17" s="89">
        <v>2.7</v>
      </c>
      <c r="G17" s="89">
        <v>2.7</v>
      </c>
      <c r="H17" s="89">
        <v>2.65</v>
      </c>
      <c r="I17" s="89">
        <v>2.7</v>
      </c>
      <c r="J17" s="89">
        <v>2.7</v>
      </c>
      <c r="K17" s="84">
        <v>0</v>
      </c>
      <c r="L17" s="90">
        <v>4</v>
      </c>
      <c r="M17" s="87">
        <v>26208</v>
      </c>
      <c r="N17" s="87">
        <v>70761.600000000006</v>
      </c>
    </row>
    <row r="18" spans="1:14" ht="12" customHeight="1">
      <c r="A18" s="82"/>
      <c r="B18" s="248" t="s">
        <v>169</v>
      </c>
      <c r="C18" s="249"/>
      <c r="D18" s="286"/>
      <c r="E18" s="287"/>
      <c r="F18" s="287"/>
      <c r="G18" s="287"/>
      <c r="H18" s="287"/>
      <c r="I18" s="287"/>
      <c r="J18" s="287"/>
      <c r="K18" s="288"/>
      <c r="L18" s="88">
        <f>SUM(L16:L17)</f>
        <v>87</v>
      </c>
      <c r="M18" s="86">
        <f>SUM(M16:M17)</f>
        <v>4751806</v>
      </c>
      <c r="N18" s="62">
        <f>SUM(N16:N17)</f>
        <v>61046421.740000002</v>
      </c>
    </row>
    <row r="19" spans="1:14" ht="12" customHeight="1">
      <c r="A19" s="82"/>
      <c r="B19" s="273" t="s">
        <v>119</v>
      </c>
      <c r="C19" s="274"/>
      <c r="D19" s="274"/>
      <c r="E19" s="274"/>
      <c r="F19" s="274"/>
      <c r="G19" s="274"/>
      <c r="H19" s="274"/>
      <c r="I19" s="274"/>
      <c r="J19" s="274"/>
      <c r="K19" s="274"/>
      <c r="L19" s="274"/>
      <c r="M19" s="274"/>
      <c r="N19" s="275"/>
    </row>
    <row r="20" spans="1:14" ht="12" customHeight="1">
      <c r="A20" s="82"/>
      <c r="B20" s="121" t="s">
        <v>270</v>
      </c>
      <c r="C20" s="122" t="s">
        <v>271</v>
      </c>
      <c r="D20" s="89">
        <v>0.98</v>
      </c>
      <c r="E20" s="89">
        <v>0.98</v>
      </c>
      <c r="F20" s="89">
        <v>0.98</v>
      </c>
      <c r="G20" s="89">
        <v>0.98</v>
      </c>
      <c r="H20" s="89">
        <v>0.98</v>
      </c>
      <c r="I20" s="89">
        <v>0.98</v>
      </c>
      <c r="J20" s="89">
        <v>0.98</v>
      </c>
      <c r="K20" s="84">
        <v>0</v>
      </c>
      <c r="L20" s="90">
        <v>1</v>
      </c>
      <c r="M20" s="87">
        <v>6250</v>
      </c>
      <c r="N20" s="87">
        <v>6125</v>
      </c>
    </row>
    <row r="21" spans="1:14" ht="12" customHeight="1">
      <c r="A21" s="82"/>
      <c r="B21" s="121" t="s">
        <v>185</v>
      </c>
      <c r="C21" s="122" t="s">
        <v>184</v>
      </c>
      <c r="D21" s="89">
        <v>0.78</v>
      </c>
      <c r="E21" s="89">
        <v>0.78</v>
      </c>
      <c r="F21" s="89">
        <v>0.78</v>
      </c>
      <c r="G21" s="89">
        <v>0.78</v>
      </c>
      <c r="H21" s="89">
        <v>0.78</v>
      </c>
      <c r="I21" s="89">
        <v>0.78</v>
      </c>
      <c r="J21" s="89">
        <v>0.78</v>
      </c>
      <c r="K21" s="84">
        <v>0</v>
      </c>
      <c r="L21" s="90">
        <v>1</v>
      </c>
      <c r="M21" s="87">
        <v>63000</v>
      </c>
      <c r="N21" s="87">
        <v>49140</v>
      </c>
    </row>
    <row r="22" spans="1:14" ht="12" customHeight="1">
      <c r="A22" s="82"/>
      <c r="B22" s="248" t="s">
        <v>290</v>
      </c>
      <c r="C22" s="249"/>
      <c r="D22" s="286"/>
      <c r="E22" s="287"/>
      <c r="F22" s="287"/>
      <c r="G22" s="287"/>
      <c r="H22" s="287"/>
      <c r="I22" s="287"/>
      <c r="J22" s="287"/>
      <c r="K22" s="288"/>
      <c r="L22" s="88">
        <f>SUM(L20:L21)</f>
        <v>2</v>
      </c>
      <c r="M22" s="86">
        <f>SUM(M20:M21)</f>
        <v>69250</v>
      </c>
      <c r="N22" s="62">
        <f>SUM(N20:N21)</f>
        <v>55265</v>
      </c>
    </row>
    <row r="23" spans="1:14" ht="12" customHeight="1">
      <c r="A23" s="82"/>
      <c r="B23" s="245" t="s">
        <v>102</v>
      </c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7"/>
    </row>
    <row r="24" spans="1:14" ht="12" customHeight="1">
      <c r="A24" s="82"/>
      <c r="B24" s="59" t="s">
        <v>268</v>
      </c>
      <c r="C24" s="83" t="s">
        <v>269</v>
      </c>
      <c r="D24" s="89">
        <v>4.7</v>
      </c>
      <c r="E24" s="89">
        <v>4.7</v>
      </c>
      <c r="F24" s="89">
        <v>4.5</v>
      </c>
      <c r="G24" s="89">
        <v>4.6100000000000003</v>
      </c>
      <c r="H24" s="89">
        <v>4.51</v>
      </c>
      <c r="I24" s="89">
        <v>4.59</v>
      </c>
      <c r="J24" s="89">
        <v>4.5999999999999996</v>
      </c>
      <c r="K24" s="84">
        <v>-0.22</v>
      </c>
      <c r="L24" s="90">
        <v>19</v>
      </c>
      <c r="M24" s="87">
        <v>1650385</v>
      </c>
      <c r="N24" s="87">
        <v>7602707.4400000004</v>
      </c>
    </row>
    <row r="25" spans="1:14" ht="12" customHeight="1">
      <c r="A25" s="82"/>
      <c r="B25" s="59" t="s">
        <v>121</v>
      </c>
      <c r="C25" s="83" t="s">
        <v>120</v>
      </c>
      <c r="D25" s="89">
        <v>7.13</v>
      </c>
      <c r="E25" s="89">
        <v>7.13</v>
      </c>
      <c r="F25" s="89">
        <v>7.05</v>
      </c>
      <c r="G25" s="89">
        <v>7.08</v>
      </c>
      <c r="H25" s="89">
        <v>7.14</v>
      </c>
      <c r="I25" s="89">
        <v>7.1</v>
      </c>
      <c r="J25" s="89">
        <v>7.1</v>
      </c>
      <c r="K25" s="71">
        <v>0</v>
      </c>
      <c r="L25" s="90">
        <v>5</v>
      </c>
      <c r="M25" s="87">
        <v>162931</v>
      </c>
      <c r="N25" s="87">
        <v>1153326.03</v>
      </c>
    </row>
    <row r="26" spans="1:14" ht="12" customHeight="1">
      <c r="A26" s="82"/>
      <c r="B26" s="59" t="s">
        <v>210</v>
      </c>
      <c r="C26" s="83" t="s">
        <v>211</v>
      </c>
      <c r="D26" s="89">
        <v>3.85</v>
      </c>
      <c r="E26" s="89">
        <v>3.85</v>
      </c>
      <c r="F26" s="89">
        <v>3.7</v>
      </c>
      <c r="G26" s="89">
        <v>3.75</v>
      </c>
      <c r="H26" s="89">
        <v>3.84</v>
      </c>
      <c r="I26" s="89">
        <v>3.75</v>
      </c>
      <c r="J26" s="89">
        <v>3.84</v>
      </c>
      <c r="K26" s="84">
        <v>-2.34375</v>
      </c>
      <c r="L26" s="90">
        <v>61</v>
      </c>
      <c r="M26" s="87">
        <v>6473142</v>
      </c>
      <c r="N26" s="87">
        <v>24250970.129999999</v>
      </c>
    </row>
    <row r="27" spans="1:14" ht="12" customHeight="1">
      <c r="A27" s="82"/>
      <c r="B27" s="248" t="s">
        <v>111</v>
      </c>
      <c r="C27" s="249"/>
      <c r="D27" s="250"/>
      <c r="E27" s="251"/>
      <c r="F27" s="251"/>
      <c r="G27" s="251"/>
      <c r="H27" s="251"/>
      <c r="I27" s="251"/>
      <c r="J27" s="251"/>
      <c r="K27" s="252"/>
      <c r="L27" s="91">
        <f>SUM(L24:L26)</f>
        <v>85</v>
      </c>
      <c r="M27" s="91">
        <f>SUM(M24:M26)</f>
        <v>8286458</v>
      </c>
      <c r="N27" s="91">
        <f>SUM(N24:N26)</f>
        <v>33007003.600000001</v>
      </c>
    </row>
    <row r="28" spans="1:14" ht="12" customHeight="1">
      <c r="A28" s="82"/>
      <c r="B28" s="245" t="s">
        <v>103</v>
      </c>
      <c r="C28" s="246"/>
      <c r="D28" s="246"/>
      <c r="E28" s="246"/>
      <c r="F28" s="246"/>
      <c r="G28" s="246"/>
      <c r="H28" s="246"/>
      <c r="I28" s="246"/>
      <c r="J28" s="246"/>
      <c r="K28" s="246"/>
      <c r="L28" s="246"/>
      <c r="M28" s="246"/>
      <c r="N28" s="247"/>
    </row>
    <row r="29" spans="1:14" ht="12" customHeight="1">
      <c r="A29" s="82"/>
      <c r="B29" s="59" t="s">
        <v>181</v>
      </c>
      <c r="C29" s="83" t="s">
        <v>182</v>
      </c>
      <c r="D29" s="89">
        <v>5.07</v>
      </c>
      <c r="E29" s="89">
        <v>5.0999999999999996</v>
      </c>
      <c r="F29" s="89">
        <v>5.07</v>
      </c>
      <c r="G29" s="89">
        <v>5.09</v>
      </c>
      <c r="H29" s="89">
        <v>5.07</v>
      </c>
      <c r="I29" s="89">
        <v>5.0999999999999996</v>
      </c>
      <c r="J29" s="89">
        <v>5.07</v>
      </c>
      <c r="K29" s="84">
        <v>0.59</v>
      </c>
      <c r="L29" s="90">
        <v>44</v>
      </c>
      <c r="M29" s="87">
        <v>5539099</v>
      </c>
      <c r="N29" s="87">
        <v>28197527.350000001</v>
      </c>
    </row>
    <row r="30" spans="1:14" ht="12" customHeight="1">
      <c r="A30" s="82"/>
      <c r="B30" s="59" t="s">
        <v>124</v>
      </c>
      <c r="C30" s="83" t="s">
        <v>125</v>
      </c>
      <c r="D30" s="89">
        <v>1.9</v>
      </c>
      <c r="E30" s="89">
        <v>1.9</v>
      </c>
      <c r="F30" s="89">
        <v>1.9</v>
      </c>
      <c r="G30" s="89">
        <v>1.9</v>
      </c>
      <c r="H30" s="89">
        <v>1.89</v>
      </c>
      <c r="I30" s="89">
        <v>1.9</v>
      </c>
      <c r="J30" s="89">
        <v>1.9</v>
      </c>
      <c r="K30" s="84">
        <v>0</v>
      </c>
      <c r="L30" s="90">
        <v>1</v>
      </c>
      <c r="M30" s="87">
        <v>10000</v>
      </c>
      <c r="N30" s="87">
        <v>19000</v>
      </c>
    </row>
    <row r="31" spans="1:14" ht="12" customHeight="1">
      <c r="A31" s="82"/>
      <c r="B31" s="59" t="s">
        <v>230</v>
      </c>
      <c r="C31" s="83" t="s">
        <v>231</v>
      </c>
      <c r="D31" s="89">
        <v>2.58</v>
      </c>
      <c r="E31" s="89">
        <v>2.58</v>
      </c>
      <c r="F31" s="89">
        <v>2.52</v>
      </c>
      <c r="G31" s="89">
        <v>2.57</v>
      </c>
      <c r="H31" s="89">
        <v>2.5499999999999998</v>
      </c>
      <c r="I31" s="89">
        <v>2.52</v>
      </c>
      <c r="J31" s="89">
        <v>2.5499999999999998</v>
      </c>
      <c r="K31" s="84">
        <v>-1.18</v>
      </c>
      <c r="L31" s="90">
        <v>6</v>
      </c>
      <c r="M31" s="87">
        <v>557953</v>
      </c>
      <c r="N31" s="87">
        <v>1433744.89</v>
      </c>
    </row>
    <row r="32" spans="1:14" ht="12" customHeight="1">
      <c r="A32" s="82"/>
      <c r="B32" s="59" t="s">
        <v>218</v>
      </c>
      <c r="C32" s="83" t="s">
        <v>219</v>
      </c>
      <c r="D32" s="89">
        <v>17.45</v>
      </c>
      <c r="E32" s="139">
        <v>17.7</v>
      </c>
      <c r="F32" s="139">
        <v>17.45</v>
      </c>
      <c r="G32" s="139">
        <v>17.48</v>
      </c>
      <c r="H32" s="89">
        <v>17.2</v>
      </c>
      <c r="I32" s="139">
        <v>17.7</v>
      </c>
      <c r="J32" s="139">
        <v>17.2</v>
      </c>
      <c r="K32" s="142">
        <v>2.91</v>
      </c>
      <c r="L32" s="138">
        <v>17</v>
      </c>
      <c r="M32" s="141">
        <v>859823</v>
      </c>
      <c r="N32" s="141">
        <v>15025711.35</v>
      </c>
    </row>
    <row r="33" spans="1:14" ht="12" customHeight="1">
      <c r="A33" s="82"/>
      <c r="B33" s="59" t="s">
        <v>260</v>
      </c>
      <c r="C33" s="83" t="s">
        <v>261</v>
      </c>
      <c r="D33" s="89">
        <v>1.5</v>
      </c>
      <c r="E33" s="89">
        <v>1.56</v>
      </c>
      <c r="F33" s="89">
        <v>1.37</v>
      </c>
      <c r="G33" s="89">
        <v>1.47</v>
      </c>
      <c r="H33" s="89">
        <v>1.59</v>
      </c>
      <c r="I33" s="89">
        <v>1.44</v>
      </c>
      <c r="J33" s="89">
        <v>1.5</v>
      </c>
      <c r="K33" s="84">
        <v>-4</v>
      </c>
      <c r="L33" s="90">
        <v>118</v>
      </c>
      <c r="M33" s="87">
        <v>36098459</v>
      </c>
      <c r="N33" s="87">
        <v>53226208.299999997</v>
      </c>
    </row>
    <row r="34" spans="1:14" ht="12" customHeight="1">
      <c r="A34" s="82"/>
      <c r="B34" s="59" t="s">
        <v>266</v>
      </c>
      <c r="C34" s="83" t="s">
        <v>267</v>
      </c>
      <c r="D34" s="89">
        <v>2.81</v>
      </c>
      <c r="E34" s="89">
        <v>2.81</v>
      </c>
      <c r="F34" s="89">
        <v>2.81</v>
      </c>
      <c r="G34" s="89">
        <v>2.81</v>
      </c>
      <c r="H34" s="89">
        <v>2.84</v>
      </c>
      <c r="I34" s="89">
        <v>2.81</v>
      </c>
      <c r="J34" s="89">
        <v>2.82</v>
      </c>
      <c r="K34" s="84">
        <v>-0.35</v>
      </c>
      <c r="L34" s="90">
        <v>1</v>
      </c>
      <c r="M34" s="87">
        <v>17687</v>
      </c>
      <c r="N34" s="87">
        <v>49700.47</v>
      </c>
    </row>
    <row r="35" spans="1:14" ht="12" customHeight="1">
      <c r="A35" s="82"/>
      <c r="B35" s="59" t="s">
        <v>187</v>
      </c>
      <c r="C35" s="83" t="s">
        <v>186</v>
      </c>
      <c r="D35" s="89">
        <v>2.4</v>
      </c>
      <c r="E35" s="89">
        <v>2.44</v>
      </c>
      <c r="F35" s="89">
        <v>2.4</v>
      </c>
      <c r="G35" s="89">
        <v>2.4</v>
      </c>
      <c r="H35" s="89">
        <v>2.42</v>
      </c>
      <c r="I35" s="89">
        <v>2.4</v>
      </c>
      <c r="J35" s="89">
        <v>2.44</v>
      </c>
      <c r="K35" s="84">
        <v>-1.64</v>
      </c>
      <c r="L35" s="90">
        <v>37</v>
      </c>
      <c r="M35" s="87">
        <v>6208957</v>
      </c>
      <c r="N35" s="87">
        <v>14920785.039999999</v>
      </c>
    </row>
    <row r="36" spans="1:14" ht="12" customHeight="1">
      <c r="A36" s="82"/>
      <c r="B36" s="59" t="s">
        <v>165</v>
      </c>
      <c r="C36" s="83" t="s">
        <v>166</v>
      </c>
      <c r="D36" s="89">
        <v>2.1</v>
      </c>
      <c r="E36" s="89">
        <v>2.1</v>
      </c>
      <c r="F36" s="89">
        <v>2.1</v>
      </c>
      <c r="G36" s="89">
        <v>2.1</v>
      </c>
      <c r="H36" s="89">
        <v>2.1</v>
      </c>
      <c r="I36" s="89">
        <v>2.1</v>
      </c>
      <c r="J36" s="89">
        <v>2.1</v>
      </c>
      <c r="K36" s="71">
        <v>0</v>
      </c>
      <c r="L36" s="138">
        <v>2</v>
      </c>
      <c r="M36" s="87">
        <v>14700</v>
      </c>
      <c r="N36" s="87">
        <v>30870</v>
      </c>
    </row>
    <row r="37" spans="1:14" ht="12" customHeight="1">
      <c r="A37" s="82"/>
      <c r="B37" s="59" t="s">
        <v>258</v>
      </c>
      <c r="C37" s="83" t="s">
        <v>259</v>
      </c>
      <c r="D37" s="89">
        <v>5.9</v>
      </c>
      <c r="E37" s="89">
        <v>5.9</v>
      </c>
      <c r="F37" s="89">
        <v>5.85</v>
      </c>
      <c r="G37" s="89">
        <v>5.86</v>
      </c>
      <c r="H37" s="89">
        <v>5.85</v>
      </c>
      <c r="I37" s="89">
        <v>5.85</v>
      </c>
      <c r="J37" s="89">
        <v>5.85</v>
      </c>
      <c r="K37" s="84">
        <v>0</v>
      </c>
      <c r="L37" s="90">
        <v>9</v>
      </c>
      <c r="M37" s="87">
        <v>562421</v>
      </c>
      <c r="N37" s="87">
        <v>3293035.48</v>
      </c>
    </row>
    <row r="38" spans="1:14" ht="12" customHeight="1">
      <c r="A38" s="82"/>
      <c r="B38" s="276" t="s">
        <v>112</v>
      </c>
      <c r="C38" s="277"/>
      <c r="D38" s="250"/>
      <c r="E38" s="251"/>
      <c r="F38" s="251"/>
      <c r="G38" s="251"/>
      <c r="H38" s="251"/>
      <c r="I38" s="251"/>
      <c r="J38" s="251"/>
      <c r="K38" s="252"/>
      <c r="L38" s="91">
        <f>SUM(L29:L37)</f>
        <v>235</v>
      </c>
      <c r="M38" s="91">
        <f>SUM(M29:M37)</f>
        <v>49869099</v>
      </c>
      <c r="N38" s="91">
        <f>SUM(N29:N37)</f>
        <v>116196582.88000001</v>
      </c>
    </row>
    <row r="39" spans="1:14" ht="12" customHeight="1">
      <c r="A39" s="82"/>
      <c r="B39" s="245" t="s">
        <v>31</v>
      </c>
      <c r="C39" s="246"/>
      <c r="D39" s="246"/>
      <c r="E39" s="246"/>
      <c r="F39" s="246"/>
      <c r="G39" s="246"/>
      <c r="H39" s="246"/>
      <c r="I39" s="246"/>
      <c r="J39" s="246"/>
      <c r="K39" s="246"/>
      <c r="L39" s="246"/>
      <c r="M39" s="246"/>
      <c r="N39" s="247"/>
    </row>
    <row r="40" spans="1:14" ht="12" customHeight="1">
      <c r="A40" s="82"/>
      <c r="B40" s="59" t="s">
        <v>212</v>
      </c>
      <c r="C40" s="83" t="s">
        <v>213</v>
      </c>
      <c r="D40" s="89">
        <v>11.5</v>
      </c>
      <c r="E40" s="89">
        <v>11.5</v>
      </c>
      <c r="F40" s="89">
        <v>11.5</v>
      </c>
      <c r="G40" s="89">
        <v>11.5</v>
      </c>
      <c r="H40" s="89">
        <v>11.5</v>
      </c>
      <c r="I40" s="89">
        <v>11.5</v>
      </c>
      <c r="J40" s="89">
        <v>11.5</v>
      </c>
      <c r="K40" s="84">
        <v>0</v>
      </c>
      <c r="L40" s="90">
        <v>1</v>
      </c>
      <c r="M40" s="87">
        <v>50000</v>
      </c>
      <c r="N40" s="87">
        <v>575000</v>
      </c>
    </row>
    <row r="41" spans="1:14" ht="12" customHeight="1">
      <c r="A41" s="82"/>
      <c r="B41" s="59" t="s">
        <v>148</v>
      </c>
      <c r="C41" s="83" t="s">
        <v>147</v>
      </c>
      <c r="D41" s="89">
        <v>8.9499999999999993</v>
      </c>
      <c r="E41" s="89">
        <v>8.98</v>
      </c>
      <c r="F41" s="89">
        <v>8.9499999999999993</v>
      </c>
      <c r="G41" s="89">
        <v>8.9600000000000009</v>
      </c>
      <c r="H41" s="89">
        <v>8.94</v>
      </c>
      <c r="I41" s="89">
        <v>8.98</v>
      </c>
      <c r="J41" s="89">
        <v>8.94</v>
      </c>
      <c r="K41" s="84">
        <v>0.45</v>
      </c>
      <c r="L41" s="90">
        <v>12</v>
      </c>
      <c r="M41" s="87">
        <v>705000</v>
      </c>
      <c r="N41" s="87">
        <v>6317400</v>
      </c>
    </row>
    <row r="42" spans="1:14" ht="12" customHeight="1">
      <c r="A42" s="82"/>
      <c r="B42" s="59" t="s">
        <v>126</v>
      </c>
      <c r="C42" s="83" t="s">
        <v>127</v>
      </c>
      <c r="D42" s="89">
        <v>23.6</v>
      </c>
      <c r="E42" s="89">
        <v>23.6</v>
      </c>
      <c r="F42" s="89">
        <v>23.6</v>
      </c>
      <c r="G42" s="89">
        <v>23.6</v>
      </c>
      <c r="H42" s="89">
        <v>23.51</v>
      </c>
      <c r="I42" s="89">
        <v>23.6</v>
      </c>
      <c r="J42" s="89">
        <v>23.6</v>
      </c>
      <c r="K42" s="84">
        <v>0</v>
      </c>
      <c r="L42" s="90">
        <v>1</v>
      </c>
      <c r="M42" s="87">
        <v>2106</v>
      </c>
      <c r="N42" s="87">
        <v>49701.599999999999</v>
      </c>
    </row>
    <row r="43" spans="1:14" ht="12" customHeight="1">
      <c r="A43" s="82"/>
      <c r="B43" s="59" t="s">
        <v>170</v>
      </c>
      <c r="C43" s="83" t="s">
        <v>171</v>
      </c>
      <c r="D43" s="89">
        <v>17</v>
      </c>
      <c r="E43" s="89">
        <v>17</v>
      </c>
      <c r="F43" s="89">
        <v>16.72</v>
      </c>
      <c r="G43" s="89">
        <v>16.8</v>
      </c>
      <c r="H43" s="89">
        <v>16.72</v>
      </c>
      <c r="I43" s="89">
        <v>16.72</v>
      </c>
      <c r="J43" s="89">
        <v>16.72</v>
      </c>
      <c r="K43" s="84">
        <v>0</v>
      </c>
      <c r="L43" s="90">
        <v>7</v>
      </c>
      <c r="M43" s="87">
        <v>35000</v>
      </c>
      <c r="N43" s="87">
        <v>588000</v>
      </c>
    </row>
    <row r="44" spans="1:14" ht="12" customHeight="1">
      <c r="A44" s="82"/>
      <c r="B44" s="269" t="s">
        <v>115</v>
      </c>
      <c r="C44" s="229"/>
      <c r="D44" s="266"/>
      <c r="E44" s="267"/>
      <c r="F44" s="267"/>
      <c r="G44" s="267"/>
      <c r="H44" s="267"/>
      <c r="I44" s="267"/>
      <c r="J44" s="267"/>
      <c r="K44" s="268"/>
      <c r="L44" s="90">
        <f>SUM(L40:L43)</f>
        <v>21</v>
      </c>
      <c r="M44" s="87">
        <f>SUM(M40:M43)</f>
        <v>792106</v>
      </c>
      <c r="N44" s="87">
        <f>SUM(N40:N43)</f>
        <v>7530101.5999999996</v>
      </c>
    </row>
    <row r="45" spans="1:14" ht="12" customHeight="1">
      <c r="A45" s="82"/>
      <c r="B45" s="273" t="s">
        <v>104</v>
      </c>
      <c r="C45" s="274"/>
      <c r="D45" s="274"/>
      <c r="E45" s="274"/>
      <c r="F45" s="274"/>
      <c r="G45" s="274"/>
      <c r="H45" s="274"/>
      <c r="I45" s="274"/>
      <c r="J45" s="274"/>
      <c r="K45" s="274"/>
      <c r="L45" s="274"/>
      <c r="M45" s="274"/>
      <c r="N45" s="275"/>
    </row>
    <row r="46" spans="1:14" ht="12" customHeight="1">
      <c r="A46" s="82"/>
      <c r="B46" s="59" t="s">
        <v>297</v>
      </c>
      <c r="C46" s="83" t="s">
        <v>296</v>
      </c>
      <c r="D46" s="89">
        <v>9.57</v>
      </c>
      <c r="E46" s="89">
        <v>9.57</v>
      </c>
      <c r="F46" s="89">
        <v>9.57</v>
      </c>
      <c r="G46" s="89">
        <v>9.57</v>
      </c>
      <c r="H46" s="89">
        <v>8.33</v>
      </c>
      <c r="I46" s="89">
        <v>9.57</v>
      </c>
      <c r="J46" s="89">
        <v>8.33</v>
      </c>
      <c r="K46" s="84">
        <v>14.89</v>
      </c>
      <c r="L46" s="90">
        <v>3</v>
      </c>
      <c r="M46" s="87">
        <v>120000</v>
      </c>
      <c r="N46" s="87">
        <v>1148400</v>
      </c>
    </row>
    <row r="47" spans="1:14" ht="12" customHeight="1">
      <c r="A47" s="82"/>
      <c r="B47" s="59" t="s">
        <v>282</v>
      </c>
      <c r="C47" s="83" t="s">
        <v>283</v>
      </c>
      <c r="D47" s="89">
        <v>4.45</v>
      </c>
      <c r="E47" s="89">
        <v>4.55</v>
      </c>
      <c r="F47" s="89">
        <v>4.45</v>
      </c>
      <c r="G47" s="89">
        <v>4.5</v>
      </c>
      <c r="H47" s="89">
        <v>4.45</v>
      </c>
      <c r="I47" s="89">
        <v>4.55</v>
      </c>
      <c r="J47" s="89">
        <v>4.45</v>
      </c>
      <c r="K47" s="84">
        <v>2.25</v>
      </c>
      <c r="L47" s="90">
        <v>3</v>
      </c>
      <c r="M47" s="87">
        <v>10000</v>
      </c>
      <c r="N47" s="87">
        <v>45000</v>
      </c>
    </row>
    <row r="48" spans="1:14" ht="12" customHeight="1">
      <c r="A48" s="82"/>
      <c r="B48" s="269" t="s">
        <v>295</v>
      </c>
      <c r="C48" s="229"/>
      <c r="D48" s="266"/>
      <c r="E48" s="267"/>
      <c r="F48" s="267"/>
      <c r="G48" s="267"/>
      <c r="H48" s="267"/>
      <c r="I48" s="267"/>
      <c r="J48" s="267"/>
      <c r="K48" s="268"/>
      <c r="L48" s="90">
        <f>SUM(L46:L47)</f>
        <v>6</v>
      </c>
      <c r="M48" s="87">
        <f>SUM(M46:M47)</f>
        <v>130000</v>
      </c>
      <c r="N48" s="87">
        <f>SUM(N46:N47)</f>
        <v>1193400</v>
      </c>
    </row>
    <row r="49" spans="1:14" s="76" customFormat="1" ht="16.5" customHeight="1">
      <c r="B49" s="92" t="s">
        <v>32</v>
      </c>
      <c r="C49" s="255"/>
      <c r="D49" s="256"/>
      <c r="E49" s="256"/>
      <c r="F49" s="256"/>
      <c r="G49" s="256"/>
      <c r="H49" s="256"/>
      <c r="I49" s="256"/>
      <c r="J49" s="256"/>
      <c r="K49" s="257"/>
      <c r="L49" s="93">
        <f>L48+L44+L38+L27+L22+L18+L14</f>
        <v>707</v>
      </c>
      <c r="M49" s="93">
        <f>M48+M44+M38+M27+M22+M18+M14</f>
        <v>1188659995</v>
      </c>
      <c r="N49" s="93">
        <f>N48+N44+N38+N27+N22+N18+N14</f>
        <v>1214885778.03</v>
      </c>
    </row>
    <row r="50" spans="1:14" s="76" customFormat="1" ht="30" customHeight="1">
      <c r="A50" s="75"/>
      <c r="B50" s="270" t="s">
        <v>308</v>
      </c>
      <c r="C50" s="271"/>
      <c r="D50" s="271"/>
      <c r="E50" s="271"/>
      <c r="F50" s="271"/>
      <c r="G50" s="271"/>
      <c r="H50" s="271"/>
      <c r="I50" s="271"/>
      <c r="J50" s="271"/>
      <c r="K50" s="271"/>
      <c r="L50" s="271"/>
      <c r="M50" s="271"/>
      <c r="N50" s="272"/>
    </row>
    <row r="51" spans="1:14" s="76" customFormat="1" ht="45.75" customHeight="1">
      <c r="B51" s="77" t="s">
        <v>15</v>
      </c>
      <c r="C51" s="78" t="s">
        <v>20</v>
      </c>
      <c r="D51" s="78" t="s">
        <v>21</v>
      </c>
      <c r="E51" s="78" t="s">
        <v>22</v>
      </c>
      <c r="F51" s="78" t="s">
        <v>23</v>
      </c>
      <c r="G51" s="78" t="s">
        <v>24</v>
      </c>
      <c r="H51" s="78" t="s">
        <v>25</v>
      </c>
      <c r="I51" s="78" t="s">
        <v>19</v>
      </c>
      <c r="J51" s="78" t="s">
        <v>26</v>
      </c>
      <c r="K51" s="79" t="s">
        <v>27</v>
      </c>
      <c r="L51" s="80" t="s">
        <v>28</v>
      </c>
      <c r="M51" s="80" t="s">
        <v>18</v>
      </c>
      <c r="N51" s="81" t="s">
        <v>7</v>
      </c>
    </row>
    <row r="52" spans="1:14" s="76" customFormat="1" ht="12" customHeight="1">
      <c r="B52" s="245" t="s">
        <v>29</v>
      </c>
      <c r="C52" s="246"/>
      <c r="D52" s="246"/>
      <c r="E52" s="246"/>
      <c r="F52" s="246"/>
      <c r="G52" s="246"/>
      <c r="H52" s="246"/>
      <c r="I52" s="246"/>
      <c r="J52" s="246"/>
      <c r="K52" s="246"/>
      <c r="L52" s="246"/>
      <c r="M52" s="246"/>
      <c r="N52" s="247"/>
    </row>
    <row r="53" spans="1:14" s="76" customFormat="1" ht="12" customHeight="1">
      <c r="B53" s="59" t="s">
        <v>276</v>
      </c>
      <c r="C53" s="83" t="s">
        <v>277</v>
      </c>
      <c r="D53" s="89">
        <v>0.17</v>
      </c>
      <c r="E53" s="89">
        <v>0.17</v>
      </c>
      <c r="F53" s="89">
        <v>0.17</v>
      </c>
      <c r="G53" s="89">
        <v>0.17</v>
      </c>
      <c r="H53" s="89">
        <v>0.17</v>
      </c>
      <c r="I53" s="89">
        <v>0.17</v>
      </c>
      <c r="J53" s="89">
        <v>0.17</v>
      </c>
      <c r="K53" s="71">
        <v>0</v>
      </c>
      <c r="L53" s="112">
        <v>7</v>
      </c>
      <c r="M53" s="87">
        <v>7140503349</v>
      </c>
      <c r="N53" s="87">
        <v>1213885569.3299999</v>
      </c>
    </row>
    <row r="54" spans="1:14" s="76" customFormat="1" ht="12" customHeight="1">
      <c r="B54" s="59" t="s">
        <v>220</v>
      </c>
      <c r="C54" s="83" t="s">
        <v>221</v>
      </c>
      <c r="D54" s="89">
        <v>0.09</v>
      </c>
      <c r="E54" s="89">
        <v>0.09</v>
      </c>
      <c r="F54" s="89">
        <v>0.09</v>
      </c>
      <c r="G54" s="89">
        <v>0.09</v>
      </c>
      <c r="H54" s="89">
        <v>0.09</v>
      </c>
      <c r="I54" s="89">
        <v>0.09</v>
      </c>
      <c r="J54" s="89">
        <v>0.09</v>
      </c>
      <c r="K54" s="71">
        <v>0</v>
      </c>
      <c r="L54" s="112">
        <v>1</v>
      </c>
      <c r="M54" s="87">
        <v>3986298</v>
      </c>
      <c r="N54" s="87">
        <v>358766.82</v>
      </c>
    </row>
    <row r="55" spans="1:14" s="76" customFormat="1" ht="12" customHeight="1">
      <c r="B55" s="59" t="s">
        <v>134</v>
      </c>
      <c r="C55" s="83" t="s">
        <v>135</v>
      </c>
      <c r="D55" s="89">
        <v>0.14000000000000001</v>
      </c>
      <c r="E55" s="89">
        <v>0.14000000000000001</v>
      </c>
      <c r="F55" s="89">
        <v>0.14000000000000001</v>
      </c>
      <c r="G55" s="89">
        <v>0.14000000000000001</v>
      </c>
      <c r="H55" s="89">
        <v>0.16</v>
      </c>
      <c r="I55" s="89">
        <v>0.14000000000000001</v>
      </c>
      <c r="J55" s="89">
        <v>0.16</v>
      </c>
      <c r="K55" s="71">
        <v>-12.5</v>
      </c>
      <c r="L55" s="112">
        <v>1</v>
      </c>
      <c r="M55" s="87">
        <v>1500000</v>
      </c>
      <c r="N55" s="87">
        <v>210000</v>
      </c>
    </row>
    <row r="56" spans="1:14" s="76" customFormat="1" ht="12" customHeight="1">
      <c r="B56" s="59" t="s">
        <v>278</v>
      </c>
      <c r="C56" s="83" t="s">
        <v>279</v>
      </c>
      <c r="D56" s="89">
        <v>0.65</v>
      </c>
      <c r="E56" s="89">
        <v>0.65</v>
      </c>
      <c r="F56" s="89">
        <v>0.64</v>
      </c>
      <c r="G56" s="89">
        <v>0.65</v>
      </c>
      <c r="H56" s="89">
        <v>0.65</v>
      </c>
      <c r="I56" s="89">
        <v>0.64</v>
      </c>
      <c r="J56" s="89">
        <v>0.65</v>
      </c>
      <c r="K56" s="71">
        <v>-1.54</v>
      </c>
      <c r="L56" s="112">
        <v>6</v>
      </c>
      <c r="M56" s="87">
        <v>7068817</v>
      </c>
      <c r="N56" s="87">
        <v>4574731.05</v>
      </c>
    </row>
    <row r="57" spans="1:14" s="76" customFormat="1" ht="12" customHeight="1">
      <c r="B57" s="253" t="s">
        <v>110</v>
      </c>
      <c r="C57" s="254"/>
      <c r="D57" s="250"/>
      <c r="E57" s="251"/>
      <c r="F57" s="251"/>
      <c r="G57" s="251"/>
      <c r="H57" s="251"/>
      <c r="I57" s="251"/>
      <c r="J57" s="251"/>
      <c r="K57" s="252"/>
      <c r="L57" s="86">
        <f>SUM(L53:L56)</f>
        <v>15</v>
      </c>
      <c r="M57" s="86">
        <f>SUM(M53:M56)</f>
        <v>7153058464</v>
      </c>
      <c r="N57" s="87">
        <f>SUM(N53:N56)</f>
        <v>1219029067.1999998</v>
      </c>
    </row>
    <row r="58" spans="1:14" s="76" customFormat="1" ht="12" customHeight="1">
      <c r="B58" s="245" t="s">
        <v>102</v>
      </c>
      <c r="C58" s="246"/>
      <c r="D58" s="246"/>
      <c r="E58" s="246"/>
      <c r="F58" s="246"/>
      <c r="G58" s="246"/>
      <c r="H58" s="246"/>
      <c r="I58" s="246"/>
      <c r="J58" s="246"/>
      <c r="K58" s="246"/>
      <c r="L58" s="246"/>
      <c r="M58" s="246"/>
      <c r="N58" s="247"/>
    </row>
    <row r="59" spans="1:14" s="76" customFormat="1" ht="12" customHeight="1">
      <c r="B59" s="59" t="s">
        <v>33</v>
      </c>
      <c r="C59" s="83" t="s">
        <v>34</v>
      </c>
      <c r="D59" s="89">
        <v>2.2999999999999998</v>
      </c>
      <c r="E59" s="89">
        <v>2.73</v>
      </c>
      <c r="F59" s="89">
        <v>2.2999999999999998</v>
      </c>
      <c r="G59" s="89">
        <v>2.58</v>
      </c>
      <c r="H59" s="89">
        <v>2.27</v>
      </c>
      <c r="I59" s="89">
        <v>2.5499999999999998</v>
      </c>
      <c r="J59" s="89">
        <v>2.2999999999999998</v>
      </c>
      <c r="K59" s="71">
        <v>10.87</v>
      </c>
      <c r="L59" s="112">
        <v>121</v>
      </c>
      <c r="M59" s="87">
        <v>33801182</v>
      </c>
      <c r="N59" s="87">
        <v>87107467.439999998</v>
      </c>
    </row>
    <row r="60" spans="1:14" s="76" customFormat="1" ht="12" customHeight="1">
      <c r="B60" s="248" t="s">
        <v>111</v>
      </c>
      <c r="C60" s="249"/>
      <c r="D60" s="250"/>
      <c r="E60" s="251"/>
      <c r="F60" s="251"/>
      <c r="G60" s="251"/>
      <c r="H60" s="251"/>
      <c r="I60" s="251"/>
      <c r="J60" s="251"/>
      <c r="K60" s="252"/>
      <c r="L60" s="91">
        <f>SUM(L59)</f>
        <v>121</v>
      </c>
      <c r="M60" s="91">
        <f>SUM(M59)</f>
        <v>33801182</v>
      </c>
      <c r="N60" s="91">
        <f>SUM(N59)</f>
        <v>87107467.439999998</v>
      </c>
    </row>
    <row r="61" spans="1:14" ht="12" customHeight="1">
      <c r="A61" s="82"/>
      <c r="B61" s="245" t="s">
        <v>103</v>
      </c>
      <c r="C61" s="246"/>
      <c r="D61" s="246"/>
      <c r="E61" s="246"/>
      <c r="F61" s="246"/>
      <c r="G61" s="246"/>
      <c r="H61" s="246"/>
      <c r="I61" s="246"/>
      <c r="J61" s="246"/>
      <c r="K61" s="246"/>
      <c r="L61" s="246"/>
      <c r="M61" s="246"/>
      <c r="N61" s="247"/>
    </row>
    <row r="62" spans="1:14" ht="12" customHeight="1">
      <c r="A62" s="82"/>
      <c r="B62" s="59" t="s">
        <v>35</v>
      </c>
      <c r="C62" s="83" t="s">
        <v>36</v>
      </c>
      <c r="D62" s="89">
        <v>3.29</v>
      </c>
      <c r="E62" s="89">
        <v>3.35</v>
      </c>
      <c r="F62" s="89">
        <v>3.27</v>
      </c>
      <c r="G62" s="89">
        <v>3.3</v>
      </c>
      <c r="H62" s="89">
        <v>3.28</v>
      </c>
      <c r="I62" s="60">
        <v>3.3</v>
      </c>
      <c r="J62" s="60">
        <v>3.29</v>
      </c>
      <c r="K62" s="84">
        <v>0.3</v>
      </c>
      <c r="L62" s="85">
        <v>22</v>
      </c>
      <c r="M62" s="62">
        <v>3256789</v>
      </c>
      <c r="N62" s="62">
        <v>10740513.41</v>
      </c>
    </row>
    <row r="63" spans="1:14" ht="12" customHeight="1">
      <c r="A63" s="82"/>
      <c r="B63" s="253" t="s">
        <v>112</v>
      </c>
      <c r="C63" s="254"/>
      <c r="D63" s="250"/>
      <c r="E63" s="251"/>
      <c r="F63" s="251"/>
      <c r="G63" s="251"/>
      <c r="H63" s="251"/>
      <c r="I63" s="251"/>
      <c r="J63" s="251"/>
      <c r="K63" s="252"/>
      <c r="L63" s="91">
        <f>SUM(L62)</f>
        <v>22</v>
      </c>
      <c r="M63" s="91">
        <f>SUM(M62)</f>
        <v>3256789</v>
      </c>
      <c r="N63" s="91">
        <f>SUM(N62)</f>
        <v>10740513.41</v>
      </c>
    </row>
    <row r="64" spans="1:14" ht="12" customHeight="1">
      <c r="A64" s="82"/>
      <c r="B64" s="258" t="s">
        <v>31</v>
      </c>
      <c r="C64" s="259"/>
      <c r="D64" s="259"/>
      <c r="E64" s="259"/>
      <c r="F64" s="259"/>
      <c r="G64" s="259"/>
      <c r="H64" s="259"/>
      <c r="I64" s="259"/>
      <c r="J64" s="259"/>
      <c r="K64" s="259"/>
      <c r="L64" s="259"/>
      <c r="M64" s="259"/>
      <c r="N64" s="260"/>
    </row>
    <row r="65" spans="1:14" ht="12" customHeight="1">
      <c r="A65" s="82"/>
      <c r="B65" s="59" t="s">
        <v>201</v>
      </c>
      <c r="C65" s="94" t="s">
        <v>202</v>
      </c>
      <c r="D65" s="95">
        <v>31</v>
      </c>
      <c r="E65" s="95">
        <v>32</v>
      </c>
      <c r="F65" s="95">
        <v>31</v>
      </c>
      <c r="G65" s="95">
        <v>31.07</v>
      </c>
      <c r="H65" s="95">
        <v>31</v>
      </c>
      <c r="I65" s="95">
        <v>32</v>
      </c>
      <c r="J65" s="95">
        <v>31</v>
      </c>
      <c r="K65" s="96">
        <v>3.23</v>
      </c>
      <c r="L65" s="97">
        <v>2</v>
      </c>
      <c r="M65" s="98">
        <v>4685</v>
      </c>
      <c r="N65" s="98">
        <v>145547</v>
      </c>
    </row>
    <row r="66" spans="1:14" ht="12" customHeight="1">
      <c r="A66" s="82"/>
      <c r="B66" s="261" t="s">
        <v>115</v>
      </c>
      <c r="C66" s="262"/>
      <c r="D66" s="263"/>
      <c r="E66" s="264"/>
      <c r="F66" s="264"/>
      <c r="G66" s="264"/>
      <c r="H66" s="264"/>
      <c r="I66" s="264"/>
      <c r="J66" s="264"/>
      <c r="K66" s="265"/>
      <c r="L66" s="91">
        <f>SUM(L65)</f>
        <v>2</v>
      </c>
      <c r="M66" s="91">
        <f>SUM(M65)</f>
        <v>4685</v>
      </c>
      <c r="N66" s="91">
        <f>SUM(N65)</f>
        <v>145547</v>
      </c>
    </row>
    <row r="67" spans="1:14" s="76" customFormat="1" ht="16.5" customHeight="1">
      <c r="B67" s="92" t="s">
        <v>183</v>
      </c>
      <c r="C67" s="255"/>
      <c r="D67" s="256"/>
      <c r="E67" s="256"/>
      <c r="F67" s="256"/>
      <c r="G67" s="256"/>
      <c r="H67" s="256"/>
      <c r="I67" s="256"/>
      <c r="J67" s="256"/>
      <c r="K67" s="257"/>
      <c r="L67" s="93">
        <f>L66+L63+L60+L57</f>
        <v>160</v>
      </c>
      <c r="M67" s="93">
        <f t="shared" ref="M67:N67" si="0">M66+M63+M60+M57</f>
        <v>7190121120</v>
      </c>
      <c r="N67" s="93">
        <f t="shared" si="0"/>
        <v>1317022595.0499997</v>
      </c>
    </row>
    <row r="68" spans="1:14" s="76" customFormat="1" ht="30" customHeight="1">
      <c r="A68" s="75"/>
      <c r="B68" s="270" t="s">
        <v>307</v>
      </c>
      <c r="C68" s="271"/>
      <c r="D68" s="271"/>
      <c r="E68" s="271"/>
      <c r="F68" s="271"/>
      <c r="G68" s="271"/>
      <c r="H68" s="271"/>
      <c r="I68" s="271"/>
      <c r="J68" s="271"/>
      <c r="K68" s="271"/>
      <c r="L68" s="271"/>
      <c r="M68" s="271"/>
      <c r="N68" s="272"/>
    </row>
    <row r="69" spans="1:14" s="76" customFormat="1" ht="41.25" customHeight="1">
      <c r="B69" s="77" t="s">
        <v>15</v>
      </c>
      <c r="C69" s="78" t="s">
        <v>20</v>
      </c>
      <c r="D69" s="78" t="s">
        <v>21</v>
      </c>
      <c r="E69" s="78" t="s">
        <v>22</v>
      </c>
      <c r="F69" s="78" t="s">
        <v>23</v>
      </c>
      <c r="G69" s="78" t="s">
        <v>24</v>
      </c>
      <c r="H69" s="78" t="s">
        <v>25</v>
      </c>
      <c r="I69" s="78" t="s">
        <v>19</v>
      </c>
      <c r="J69" s="78" t="s">
        <v>26</v>
      </c>
      <c r="K69" s="79" t="s">
        <v>27</v>
      </c>
      <c r="L69" s="80" t="s">
        <v>28</v>
      </c>
      <c r="M69" s="80" t="s">
        <v>18</v>
      </c>
      <c r="N69" s="81" t="s">
        <v>7</v>
      </c>
    </row>
    <row r="70" spans="1:14" ht="12" customHeight="1">
      <c r="A70" s="82"/>
      <c r="B70" s="245" t="s">
        <v>29</v>
      </c>
      <c r="C70" s="246"/>
      <c r="D70" s="246"/>
      <c r="E70" s="246"/>
      <c r="F70" s="246"/>
      <c r="G70" s="246"/>
      <c r="H70" s="246"/>
      <c r="I70" s="246"/>
      <c r="J70" s="246"/>
      <c r="K70" s="246"/>
      <c r="L70" s="246"/>
      <c r="M70" s="246"/>
      <c r="N70" s="247"/>
    </row>
    <row r="71" spans="1:14" ht="12" customHeight="1">
      <c r="A71" s="82"/>
      <c r="B71" s="59" t="s">
        <v>224</v>
      </c>
      <c r="C71" s="83" t="s">
        <v>225</v>
      </c>
      <c r="D71" s="95">
        <v>0.11</v>
      </c>
      <c r="E71" s="95">
        <v>0.11</v>
      </c>
      <c r="F71" s="95">
        <v>0.11</v>
      </c>
      <c r="G71" s="95">
        <v>0.11</v>
      </c>
      <c r="H71" s="95">
        <v>0.11</v>
      </c>
      <c r="I71" s="95">
        <v>0.11</v>
      </c>
      <c r="J71" s="95">
        <v>0.11</v>
      </c>
      <c r="K71" s="96">
        <v>0</v>
      </c>
      <c r="L71" s="97">
        <v>4</v>
      </c>
      <c r="M71" s="98">
        <v>57000000</v>
      </c>
      <c r="N71" s="98">
        <v>6270000</v>
      </c>
    </row>
    <row r="72" spans="1:14" s="76" customFormat="1" ht="12" customHeight="1">
      <c r="B72" s="253" t="s">
        <v>110</v>
      </c>
      <c r="C72" s="254"/>
      <c r="D72" s="250"/>
      <c r="E72" s="251"/>
      <c r="F72" s="251"/>
      <c r="G72" s="251"/>
      <c r="H72" s="251"/>
      <c r="I72" s="251"/>
      <c r="J72" s="251"/>
      <c r="K72" s="252"/>
      <c r="L72" s="86">
        <f>SUM(L71)</f>
        <v>4</v>
      </c>
      <c r="M72" s="86">
        <f>SUM(M71)</f>
        <v>57000000</v>
      </c>
      <c r="N72" s="87">
        <f>SUM(N71)</f>
        <v>6270000</v>
      </c>
    </row>
    <row r="73" spans="1:14" ht="12" customHeight="1">
      <c r="A73" s="82"/>
      <c r="B73" s="245" t="s">
        <v>102</v>
      </c>
      <c r="C73" s="246"/>
      <c r="D73" s="246"/>
      <c r="E73" s="246"/>
      <c r="F73" s="246"/>
      <c r="G73" s="246"/>
      <c r="H73" s="246"/>
      <c r="I73" s="246"/>
      <c r="J73" s="246"/>
      <c r="K73" s="246"/>
      <c r="L73" s="246"/>
      <c r="M73" s="246"/>
      <c r="N73" s="247"/>
    </row>
    <row r="74" spans="1:14" ht="12" customHeight="1">
      <c r="A74" s="82"/>
      <c r="B74" s="59" t="s">
        <v>105</v>
      </c>
      <c r="C74" s="83" t="s">
        <v>42</v>
      </c>
      <c r="D74" s="89">
        <v>1.91</v>
      </c>
      <c r="E74" s="89">
        <v>1.91</v>
      </c>
      <c r="F74" s="89">
        <v>1.91</v>
      </c>
      <c r="G74" s="89">
        <v>1.91</v>
      </c>
      <c r="H74" s="89">
        <v>1.91</v>
      </c>
      <c r="I74" s="89">
        <v>1.91</v>
      </c>
      <c r="J74" s="89">
        <v>1.91</v>
      </c>
      <c r="K74" s="71">
        <v>0</v>
      </c>
      <c r="L74" s="112">
        <v>2</v>
      </c>
      <c r="M74" s="87">
        <v>1000468</v>
      </c>
      <c r="N74" s="87">
        <v>1910893.88</v>
      </c>
    </row>
    <row r="75" spans="1:14" ht="12" customHeight="1">
      <c r="A75" s="82"/>
      <c r="B75" s="248" t="s">
        <v>111</v>
      </c>
      <c r="C75" s="249"/>
      <c r="D75" s="250"/>
      <c r="E75" s="251"/>
      <c r="F75" s="251"/>
      <c r="G75" s="251"/>
      <c r="H75" s="251"/>
      <c r="I75" s="251"/>
      <c r="J75" s="251"/>
      <c r="K75" s="252"/>
      <c r="L75" s="91">
        <f>SUM(L74)</f>
        <v>2</v>
      </c>
      <c r="M75" s="91">
        <f>SUM(M74)</f>
        <v>1000468</v>
      </c>
      <c r="N75" s="91">
        <f>SUM(N74)</f>
        <v>1910893.88</v>
      </c>
    </row>
    <row r="76" spans="1:14" ht="12" customHeight="1">
      <c r="A76" s="82"/>
      <c r="B76" s="245" t="s">
        <v>103</v>
      </c>
      <c r="C76" s="246"/>
      <c r="D76" s="246"/>
      <c r="E76" s="246"/>
      <c r="F76" s="246"/>
      <c r="G76" s="246"/>
      <c r="H76" s="246"/>
      <c r="I76" s="246"/>
      <c r="J76" s="246"/>
      <c r="K76" s="246"/>
      <c r="L76" s="246"/>
      <c r="M76" s="246"/>
      <c r="N76" s="247"/>
    </row>
    <row r="77" spans="1:14" ht="12" customHeight="1">
      <c r="A77" s="82"/>
      <c r="B77" s="59" t="s">
        <v>143</v>
      </c>
      <c r="C77" s="83" t="s">
        <v>144</v>
      </c>
      <c r="D77" s="89">
        <v>1.9</v>
      </c>
      <c r="E77" s="89">
        <v>1.9</v>
      </c>
      <c r="F77" s="89">
        <v>1.9</v>
      </c>
      <c r="G77" s="89">
        <v>1.9</v>
      </c>
      <c r="H77" s="89">
        <v>1.98</v>
      </c>
      <c r="I77" s="89">
        <v>1.9</v>
      </c>
      <c r="J77" s="89">
        <v>1.9</v>
      </c>
      <c r="K77" s="71">
        <v>0</v>
      </c>
      <c r="L77" s="112">
        <v>4</v>
      </c>
      <c r="M77" s="87">
        <v>470841</v>
      </c>
      <c r="N77" s="87">
        <v>894597.9</v>
      </c>
    </row>
    <row r="78" spans="1:14" ht="12" customHeight="1">
      <c r="A78" s="82"/>
      <c r="B78" s="59" t="s">
        <v>228</v>
      </c>
      <c r="C78" s="83" t="s">
        <v>229</v>
      </c>
      <c r="D78" s="89">
        <v>1.85</v>
      </c>
      <c r="E78" s="89">
        <v>1.85</v>
      </c>
      <c r="F78" s="89">
        <v>1.85</v>
      </c>
      <c r="G78" s="89">
        <v>1.85</v>
      </c>
      <c r="H78" s="89">
        <v>1.85</v>
      </c>
      <c r="I78" s="89">
        <v>1.85</v>
      </c>
      <c r="J78" s="89">
        <v>1.85</v>
      </c>
      <c r="K78" s="71">
        <v>0</v>
      </c>
      <c r="L78" s="138">
        <v>2</v>
      </c>
      <c r="M78" s="141">
        <v>607463</v>
      </c>
      <c r="N78" s="141">
        <v>1123806.55</v>
      </c>
    </row>
    <row r="79" spans="1:14" ht="12" customHeight="1">
      <c r="A79" s="82"/>
      <c r="B79" s="59" t="s">
        <v>141</v>
      </c>
      <c r="C79" s="83" t="s">
        <v>142</v>
      </c>
      <c r="D79" s="89">
        <v>0.72</v>
      </c>
      <c r="E79" s="89">
        <v>0.72</v>
      </c>
      <c r="F79" s="89">
        <v>0.7</v>
      </c>
      <c r="G79" s="89">
        <v>0.71</v>
      </c>
      <c r="H79" s="89">
        <v>0.72</v>
      </c>
      <c r="I79" s="89">
        <v>0.7</v>
      </c>
      <c r="J79" s="89">
        <v>0.72</v>
      </c>
      <c r="K79" s="71">
        <v>-2.78</v>
      </c>
      <c r="L79" s="138">
        <v>3</v>
      </c>
      <c r="M79" s="87">
        <v>824110</v>
      </c>
      <c r="N79" s="87">
        <v>587707.6</v>
      </c>
    </row>
    <row r="80" spans="1:14" ht="12" customHeight="1">
      <c r="A80" s="82"/>
      <c r="B80" s="59" t="s">
        <v>106</v>
      </c>
      <c r="C80" s="83" t="s">
        <v>88</v>
      </c>
      <c r="D80" s="89">
        <v>1.9</v>
      </c>
      <c r="E80" s="89">
        <v>1.91</v>
      </c>
      <c r="F80" s="89">
        <v>1.9</v>
      </c>
      <c r="G80" s="89">
        <v>1.9</v>
      </c>
      <c r="H80" s="89">
        <v>1.9</v>
      </c>
      <c r="I80" s="89">
        <v>1.9</v>
      </c>
      <c r="J80" s="89">
        <v>1.9</v>
      </c>
      <c r="K80" s="71">
        <v>0</v>
      </c>
      <c r="L80" s="90">
        <v>8</v>
      </c>
      <c r="M80" s="87">
        <v>1540732</v>
      </c>
      <c r="N80" s="87">
        <v>2934788.12</v>
      </c>
    </row>
    <row r="81" spans="1:14" ht="12" customHeight="1">
      <c r="A81" s="82"/>
      <c r="B81" s="59" t="s">
        <v>38</v>
      </c>
      <c r="C81" s="83" t="s">
        <v>39</v>
      </c>
      <c r="D81" s="89">
        <v>1.17</v>
      </c>
      <c r="E81" s="89">
        <v>1.17</v>
      </c>
      <c r="F81" s="89">
        <v>1.1599999999999999</v>
      </c>
      <c r="G81" s="89">
        <v>1.1599999999999999</v>
      </c>
      <c r="H81" s="89">
        <v>1.17</v>
      </c>
      <c r="I81" s="89">
        <v>1.1599999999999999</v>
      </c>
      <c r="J81" s="89">
        <v>1.17</v>
      </c>
      <c r="K81" s="71">
        <v>-0.85</v>
      </c>
      <c r="L81" s="112">
        <v>5</v>
      </c>
      <c r="M81" s="87">
        <v>3385688</v>
      </c>
      <c r="N81" s="87">
        <v>3942398.08</v>
      </c>
    </row>
    <row r="82" spans="1:14" ht="12" customHeight="1">
      <c r="A82" s="82"/>
      <c r="B82" s="276" t="s">
        <v>112</v>
      </c>
      <c r="C82" s="277"/>
      <c r="D82" s="250"/>
      <c r="E82" s="251"/>
      <c r="F82" s="251"/>
      <c r="G82" s="251"/>
      <c r="H82" s="251"/>
      <c r="I82" s="251"/>
      <c r="J82" s="251"/>
      <c r="K82" s="252"/>
      <c r="L82" s="91">
        <f>SUM(L77:L81)</f>
        <v>22</v>
      </c>
      <c r="M82" s="91">
        <f>SUM(M77:M81)</f>
        <v>6828834</v>
      </c>
      <c r="N82" s="91">
        <f>SUM(N77:N81)</f>
        <v>9483298.25</v>
      </c>
    </row>
    <row r="83" spans="1:14" s="76" customFormat="1" ht="15.75" customHeight="1">
      <c r="B83" s="92" t="s">
        <v>86</v>
      </c>
      <c r="C83" s="255"/>
      <c r="D83" s="256"/>
      <c r="E83" s="256"/>
      <c r="F83" s="256"/>
      <c r="G83" s="256"/>
      <c r="H83" s="256"/>
      <c r="I83" s="256"/>
      <c r="J83" s="256"/>
      <c r="K83" s="257"/>
      <c r="L83" s="93">
        <f>L82+L75+L72</f>
        <v>28</v>
      </c>
      <c r="M83" s="93">
        <f t="shared" ref="M83:N83" si="1">M82+M75+M72</f>
        <v>64829302</v>
      </c>
      <c r="N83" s="93">
        <f t="shared" si="1"/>
        <v>17664192.129999999</v>
      </c>
    </row>
    <row r="84" spans="1:14" s="76" customFormat="1" ht="15.75" customHeight="1">
      <c r="B84" s="92" t="s">
        <v>40</v>
      </c>
      <c r="C84" s="255"/>
      <c r="D84" s="256"/>
      <c r="E84" s="256"/>
      <c r="F84" s="256"/>
      <c r="G84" s="256"/>
      <c r="H84" s="256"/>
      <c r="I84" s="256"/>
      <c r="J84" s="256"/>
      <c r="K84" s="257"/>
      <c r="L84" s="93">
        <f>L83+L67+L49</f>
        <v>895</v>
      </c>
      <c r="M84" s="93">
        <f>M83+M67+M49</f>
        <v>8443610417</v>
      </c>
      <c r="N84" s="93">
        <f>N83+N67+N49</f>
        <v>2549572565.21</v>
      </c>
    </row>
    <row r="85" spans="1:14" ht="12.95" customHeight="1">
      <c r="A85" s="82"/>
      <c r="N85" s="102"/>
    </row>
    <row r="86" spans="1:14" s="76" customFormat="1" ht="18.75" customHeight="1">
      <c r="B86" s="82"/>
      <c r="C86" s="99"/>
      <c r="D86" s="82"/>
      <c r="E86" s="82"/>
      <c r="F86" s="82"/>
      <c r="G86" s="82"/>
      <c r="H86" s="82"/>
      <c r="I86" s="82"/>
      <c r="J86" s="100"/>
      <c r="K86" s="101"/>
      <c r="L86" s="102"/>
      <c r="M86" s="102"/>
      <c r="N86" s="103"/>
    </row>
    <row r="87" spans="1:14" s="76" customFormat="1" ht="18.75" customHeight="1">
      <c r="B87" s="82"/>
      <c r="C87" s="99"/>
      <c r="D87" s="82"/>
      <c r="E87" s="82"/>
      <c r="F87" s="82"/>
      <c r="G87" s="82"/>
      <c r="H87" s="82"/>
      <c r="I87" s="82"/>
      <c r="J87" s="100"/>
      <c r="K87" s="101"/>
      <c r="L87" s="102"/>
      <c r="M87" s="102"/>
      <c r="N87" s="103"/>
    </row>
    <row r="88" spans="1:14" ht="12.95" customHeight="1">
      <c r="A88" s="82"/>
    </row>
  </sheetData>
  <mergeCells count="49">
    <mergeCell ref="B28:N28"/>
    <mergeCell ref="D38:K38"/>
    <mergeCell ref="B38:C38"/>
    <mergeCell ref="B39:N39"/>
    <mergeCell ref="B18:C18"/>
    <mergeCell ref="D18:K18"/>
    <mergeCell ref="B23:N23"/>
    <mergeCell ref="B27:C27"/>
    <mergeCell ref="D27:K27"/>
    <mergeCell ref="B22:C22"/>
    <mergeCell ref="D22:K22"/>
    <mergeCell ref="B19:N19"/>
    <mergeCell ref="B1:N1"/>
    <mergeCell ref="B3:N3"/>
    <mergeCell ref="B14:C14"/>
    <mergeCell ref="D14:K14"/>
    <mergeCell ref="B15:N15"/>
    <mergeCell ref="C84:K84"/>
    <mergeCell ref="B68:N68"/>
    <mergeCell ref="C83:K83"/>
    <mergeCell ref="B73:N73"/>
    <mergeCell ref="B75:C75"/>
    <mergeCell ref="D75:K75"/>
    <mergeCell ref="B76:N76"/>
    <mergeCell ref="B82:C82"/>
    <mergeCell ref="D82:K82"/>
    <mergeCell ref="B70:N70"/>
    <mergeCell ref="D44:K44"/>
    <mergeCell ref="B44:C44"/>
    <mergeCell ref="B52:N52"/>
    <mergeCell ref="B57:C57"/>
    <mergeCell ref="D57:K57"/>
    <mergeCell ref="C49:K49"/>
    <mergeCell ref="B50:N50"/>
    <mergeCell ref="B45:N45"/>
    <mergeCell ref="B48:C48"/>
    <mergeCell ref="D48:K48"/>
    <mergeCell ref="B58:N58"/>
    <mergeCell ref="B60:C60"/>
    <mergeCell ref="D60:K60"/>
    <mergeCell ref="B61:N61"/>
    <mergeCell ref="B72:C72"/>
    <mergeCell ref="D72:K72"/>
    <mergeCell ref="C67:K67"/>
    <mergeCell ref="B63:C63"/>
    <mergeCell ref="D63:K63"/>
    <mergeCell ref="B64:N64"/>
    <mergeCell ref="B66:C66"/>
    <mergeCell ref="D66:K66"/>
  </mergeCells>
  <pageMargins left="0.23622047244094499" right="0.23622047244094499" top="0.74803149606299202" bottom="0.5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8"/>
  <sheetViews>
    <sheetView topLeftCell="A37" zoomScale="136" zoomScaleNormal="136" workbookViewId="0">
      <selection activeCell="I45" sqref="I45"/>
    </sheetView>
  </sheetViews>
  <sheetFormatPr defaultColWidth="9" defaultRowHeight="15.75"/>
  <cols>
    <col min="1" max="1" width="36.5703125" style="76" customWidth="1"/>
    <col min="2" max="2" width="14.140625" style="76" customWidth="1"/>
    <col min="3" max="3" width="23.42578125" style="76" customWidth="1"/>
    <col min="4" max="4" width="19.28515625" style="76" customWidth="1"/>
    <col min="5" max="16384" width="9" style="76"/>
  </cols>
  <sheetData>
    <row r="1" spans="1:4" ht="18" customHeight="1">
      <c r="A1" s="235" t="s">
        <v>305</v>
      </c>
      <c r="B1" s="235"/>
      <c r="C1" s="235"/>
      <c r="D1" s="235"/>
    </row>
    <row r="2" spans="1:4" ht="18.75" customHeight="1">
      <c r="A2" s="104" t="s">
        <v>41</v>
      </c>
      <c r="B2" s="104" t="s">
        <v>20</v>
      </c>
      <c r="C2" s="104" t="s">
        <v>116</v>
      </c>
      <c r="D2" s="104" t="s">
        <v>19</v>
      </c>
    </row>
    <row r="3" spans="1:4" ht="14.1" customHeight="1">
      <c r="A3" s="289" t="s">
        <v>29</v>
      </c>
      <c r="B3" s="290"/>
      <c r="C3" s="290"/>
      <c r="D3" s="291"/>
    </row>
    <row r="4" spans="1:4" ht="14.1" customHeight="1">
      <c r="A4" s="59" t="s">
        <v>264</v>
      </c>
      <c r="B4" s="83" t="s">
        <v>265</v>
      </c>
      <c r="C4" s="60">
        <v>0.3</v>
      </c>
      <c r="D4" s="60">
        <v>0.3</v>
      </c>
    </row>
    <row r="5" spans="1:4" ht="14.1" customHeight="1">
      <c r="A5" s="59" t="s">
        <v>291</v>
      </c>
      <c r="B5" s="83" t="s">
        <v>292</v>
      </c>
      <c r="C5" s="60">
        <v>0.21</v>
      </c>
      <c r="D5" s="60">
        <v>0.21</v>
      </c>
    </row>
    <row r="6" spans="1:4" ht="14.1" customHeight="1">
      <c r="A6" s="59" t="s">
        <v>108</v>
      </c>
      <c r="B6" s="83" t="s">
        <v>90</v>
      </c>
      <c r="C6" s="60">
        <v>0.15</v>
      </c>
      <c r="D6" s="60">
        <v>0.15</v>
      </c>
    </row>
    <row r="7" spans="1:4" ht="14.1" customHeight="1">
      <c r="A7" s="59" t="s">
        <v>195</v>
      </c>
      <c r="B7" s="83" t="s">
        <v>196</v>
      </c>
      <c r="C7" s="60">
        <v>1.05</v>
      </c>
      <c r="D7" s="60">
        <v>1.05</v>
      </c>
    </row>
    <row r="8" spans="1:4" ht="14.1" customHeight="1">
      <c r="A8" s="59" t="s">
        <v>248</v>
      </c>
      <c r="B8" s="83" t="s">
        <v>249</v>
      </c>
      <c r="C8" s="60">
        <v>2.2000000000000002</v>
      </c>
      <c r="D8" s="60">
        <v>2.2000000000000002</v>
      </c>
    </row>
    <row r="9" spans="1:4" ht="14.1" customHeight="1">
      <c r="A9" s="292" t="s">
        <v>119</v>
      </c>
      <c r="B9" s="293"/>
      <c r="C9" s="293"/>
      <c r="D9" s="294"/>
    </row>
    <row r="10" spans="1:4" ht="14.1" customHeight="1">
      <c r="A10" s="121" t="s">
        <v>288</v>
      </c>
      <c r="B10" s="122" t="s">
        <v>289</v>
      </c>
      <c r="C10" s="89">
        <v>0.54</v>
      </c>
      <c r="D10" s="89">
        <v>0.98</v>
      </c>
    </row>
    <row r="11" spans="1:4" ht="14.1" customHeight="1">
      <c r="A11" s="295" t="s">
        <v>102</v>
      </c>
      <c r="B11" s="296"/>
      <c r="C11" s="296"/>
      <c r="D11" s="297"/>
    </row>
    <row r="12" spans="1:4" ht="14.1" customHeight="1">
      <c r="A12" s="59" t="s">
        <v>280</v>
      </c>
      <c r="B12" s="83" t="s">
        <v>281</v>
      </c>
      <c r="C12" s="89">
        <v>0.9</v>
      </c>
      <c r="D12" s="89">
        <v>0.9</v>
      </c>
    </row>
    <row r="13" spans="1:4" ht="14.1" customHeight="1">
      <c r="A13" s="59" t="s">
        <v>256</v>
      </c>
      <c r="B13" s="83" t="s">
        <v>257</v>
      </c>
      <c r="C13" s="89">
        <v>0.7</v>
      </c>
      <c r="D13" s="89">
        <v>0.7</v>
      </c>
    </row>
    <row r="14" spans="1:4" ht="14.1" customHeight="1">
      <c r="A14" s="292" t="s">
        <v>103</v>
      </c>
      <c r="B14" s="293"/>
      <c r="C14" s="293"/>
      <c r="D14" s="294"/>
    </row>
    <row r="15" spans="1:4" ht="14.1" customHeight="1">
      <c r="A15" s="59" t="s">
        <v>122</v>
      </c>
      <c r="B15" s="83" t="s">
        <v>123</v>
      </c>
      <c r="C15" s="89">
        <v>4.2</v>
      </c>
      <c r="D15" s="89">
        <v>4.2</v>
      </c>
    </row>
    <row r="16" spans="1:4" ht="14.1" customHeight="1">
      <c r="A16" s="59" t="s">
        <v>240</v>
      </c>
      <c r="B16" s="83" t="s">
        <v>190</v>
      </c>
      <c r="C16" s="89">
        <v>2.2999999999999998</v>
      </c>
      <c r="D16" s="89">
        <v>2.2999999999999998</v>
      </c>
    </row>
    <row r="17" spans="1:4" ht="14.1" customHeight="1">
      <c r="A17" s="292" t="s">
        <v>31</v>
      </c>
      <c r="B17" s="293"/>
      <c r="C17" s="293"/>
      <c r="D17" s="294"/>
    </row>
    <row r="18" spans="1:4" ht="14.1" customHeight="1">
      <c r="A18" s="59" t="s">
        <v>197</v>
      </c>
      <c r="B18" s="83" t="s">
        <v>198</v>
      </c>
      <c r="C18" s="89">
        <v>103</v>
      </c>
      <c r="D18" s="89">
        <v>103</v>
      </c>
    </row>
    <row r="19" spans="1:4" ht="14.1" customHeight="1">
      <c r="A19" s="59" t="s">
        <v>156</v>
      </c>
      <c r="B19" s="83" t="s">
        <v>155</v>
      </c>
      <c r="C19" s="89">
        <v>38</v>
      </c>
      <c r="D19" s="89">
        <v>38</v>
      </c>
    </row>
    <row r="20" spans="1:4" ht="14.1" customHeight="1">
      <c r="A20" s="289" t="s">
        <v>104</v>
      </c>
      <c r="B20" s="290"/>
      <c r="C20" s="290"/>
      <c r="D20" s="291"/>
    </row>
    <row r="21" spans="1:4" ht="14.1" customHeight="1">
      <c r="A21" s="59" t="s">
        <v>274</v>
      </c>
      <c r="B21" s="83" t="s">
        <v>275</v>
      </c>
      <c r="C21" s="89">
        <v>2.4</v>
      </c>
      <c r="D21" s="89">
        <v>2.4</v>
      </c>
    </row>
    <row r="22" spans="1:4" ht="11.25" customHeight="1">
      <c r="A22" s="298"/>
      <c r="B22" s="299"/>
      <c r="C22" s="299"/>
      <c r="D22" s="300"/>
    </row>
    <row r="23" spans="1:4" ht="21" customHeight="1">
      <c r="A23" s="104" t="s">
        <v>41</v>
      </c>
      <c r="B23" s="104" t="s">
        <v>20</v>
      </c>
      <c r="C23" s="104" t="s">
        <v>116</v>
      </c>
      <c r="D23" s="104" t="s">
        <v>19</v>
      </c>
    </row>
    <row r="24" spans="1:4" ht="14.1" customHeight="1">
      <c r="A24" s="292" t="s">
        <v>29</v>
      </c>
      <c r="B24" s="293"/>
      <c r="C24" s="293"/>
      <c r="D24" s="294"/>
    </row>
    <row r="25" spans="1:4" ht="14.1" customHeight="1">
      <c r="A25" s="59" t="s">
        <v>128</v>
      </c>
      <c r="B25" s="83" t="s">
        <v>129</v>
      </c>
      <c r="C25" s="89">
        <v>0.21</v>
      </c>
      <c r="D25" s="89">
        <v>0.21</v>
      </c>
    </row>
    <row r="26" spans="1:4" ht="14.1" customHeight="1">
      <c r="A26" s="59" t="s">
        <v>300</v>
      </c>
      <c r="B26" s="83" t="s">
        <v>301</v>
      </c>
      <c r="C26" s="89">
        <v>0.75</v>
      </c>
      <c r="D26" s="89">
        <v>0.75</v>
      </c>
    </row>
    <row r="27" spans="1:4" ht="14.1" customHeight="1">
      <c r="A27" s="59" t="s">
        <v>242</v>
      </c>
      <c r="B27" s="83" t="s">
        <v>241</v>
      </c>
      <c r="C27" s="89">
        <v>0.19</v>
      </c>
      <c r="D27" s="89">
        <v>0.19</v>
      </c>
    </row>
    <row r="28" spans="1:4" ht="14.1" customHeight="1">
      <c r="A28" s="59" t="s">
        <v>246</v>
      </c>
      <c r="B28" s="83" t="s">
        <v>247</v>
      </c>
      <c r="C28" s="89">
        <v>0.16</v>
      </c>
      <c r="D28" s="89">
        <v>0.16</v>
      </c>
    </row>
    <row r="29" spans="1:4" ht="14.1" customHeight="1">
      <c r="A29" s="59" t="s">
        <v>153</v>
      </c>
      <c r="B29" s="83" t="s">
        <v>154</v>
      </c>
      <c r="C29" s="120">
        <v>0.85</v>
      </c>
      <c r="D29" s="120">
        <v>0.85</v>
      </c>
    </row>
    <row r="30" spans="1:4" ht="14.1" customHeight="1">
      <c r="A30" s="59" t="s">
        <v>226</v>
      </c>
      <c r="B30" s="83" t="s">
        <v>227</v>
      </c>
      <c r="C30" s="60">
        <v>1</v>
      </c>
      <c r="D30" s="60">
        <v>1</v>
      </c>
    </row>
    <row r="31" spans="1:4" ht="14.1" customHeight="1">
      <c r="A31" s="105" t="s">
        <v>272</v>
      </c>
      <c r="B31" s="106" t="s">
        <v>273</v>
      </c>
      <c r="C31" s="89">
        <v>1</v>
      </c>
      <c r="D31" s="60">
        <v>1</v>
      </c>
    </row>
    <row r="32" spans="1:4" ht="14.1" customHeight="1">
      <c r="A32" s="105" t="s">
        <v>250</v>
      </c>
      <c r="B32" s="106" t="s">
        <v>251</v>
      </c>
      <c r="C32" s="89">
        <v>0.11</v>
      </c>
      <c r="D32" s="60">
        <v>0.11</v>
      </c>
    </row>
    <row r="33" spans="1:4" ht="14.1" customHeight="1">
      <c r="A33" s="59" t="s">
        <v>189</v>
      </c>
      <c r="B33" s="94" t="s">
        <v>188</v>
      </c>
      <c r="C33" s="107">
        <v>1</v>
      </c>
      <c r="D33" s="60">
        <v>1</v>
      </c>
    </row>
    <row r="34" spans="1:4" ht="14.1" customHeight="1">
      <c r="A34" s="59" t="s">
        <v>160</v>
      </c>
      <c r="B34" s="83" t="s">
        <v>159</v>
      </c>
      <c r="C34" s="107">
        <v>1</v>
      </c>
      <c r="D34" s="60">
        <v>1</v>
      </c>
    </row>
    <row r="35" spans="1:4" ht="14.1" customHeight="1">
      <c r="A35" s="59" t="s">
        <v>130</v>
      </c>
      <c r="B35" s="83" t="s">
        <v>131</v>
      </c>
      <c r="C35" s="107">
        <v>0.94</v>
      </c>
      <c r="D35" s="107">
        <v>0.94</v>
      </c>
    </row>
    <row r="36" spans="1:4" ht="14.1" customHeight="1">
      <c r="A36" s="59" t="s">
        <v>176</v>
      </c>
      <c r="B36" s="83" t="s">
        <v>177</v>
      </c>
      <c r="C36" s="107">
        <v>1</v>
      </c>
      <c r="D36" s="107">
        <v>1</v>
      </c>
    </row>
    <row r="37" spans="1:4" ht="14.1" customHeight="1">
      <c r="A37" s="59" t="s">
        <v>199</v>
      </c>
      <c r="B37" s="94" t="s">
        <v>200</v>
      </c>
      <c r="C37" s="107">
        <v>1</v>
      </c>
      <c r="D37" s="107">
        <v>1</v>
      </c>
    </row>
    <row r="38" spans="1:4" ht="13.5" customHeight="1">
      <c r="A38" s="59" t="s">
        <v>132</v>
      </c>
      <c r="B38" s="83" t="s">
        <v>133</v>
      </c>
      <c r="C38" s="60">
        <v>1</v>
      </c>
      <c r="D38" s="60">
        <v>1</v>
      </c>
    </row>
    <row r="39" spans="1:4" ht="14.1" customHeight="1">
      <c r="A39" s="289" t="s">
        <v>245</v>
      </c>
      <c r="B39" s="290"/>
      <c r="C39" s="290"/>
      <c r="D39" s="291"/>
    </row>
    <row r="40" spans="1:4" ht="14.1" customHeight="1">
      <c r="A40" s="59" t="s">
        <v>244</v>
      </c>
      <c r="B40" s="83" t="s">
        <v>243</v>
      </c>
      <c r="C40" s="89">
        <v>1.2</v>
      </c>
      <c r="D40" s="89">
        <v>1.2</v>
      </c>
    </row>
    <row r="41" spans="1:4" ht="14.1" customHeight="1">
      <c r="A41" s="289" t="s">
        <v>119</v>
      </c>
      <c r="B41" s="290" t="s">
        <v>119</v>
      </c>
      <c r="C41" s="290"/>
      <c r="D41" s="291"/>
    </row>
    <row r="42" spans="1:4" ht="14.1" customHeight="1">
      <c r="A42" s="59" t="s">
        <v>238</v>
      </c>
      <c r="B42" s="83" t="s">
        <v>239</v>
      </c>
      <c r="C42" s="60">
        <v>0.69</v>
      </c>
      <c r="D42" s="60">
        <v>0.69</v>
      </c>
    </row>
    <row r="43" spans="1:4" ht="14.1" customHeight="1">
      <c r="A43" s="59" t="s">
        <v>252</v>
      </c>
      <c r="B43" s="83" t="s">
        <v>253</v>
      </c>
      <c r="C43" s="60">
        <v>0.76</v>
      </c>
      <c r="D43" s="60">
        <v>0.76</v>
      </c>
    </row>
    <row r="44" spans="1:4" ht="14.1" customHeight="1">
      <c r="A44" s="292" t="s">
        <v>103</v>
      </c>
      <c r="B44" s="293"/>
      <c r="C44" s="293"/>
      <c r="D44" s="294"/>
    </row>
    <row r="45" spans="1:4" ht="14.1" customHeight="1">
      <c r="A45" s="59" t="s">
        <v>136</v>
      </c>
      <c r="B45" s="83" t="s">
        <v>137</v>
      </c>
      <c r="C45" s="89">
        <v>3</v>
      </c>
      <c r="D45" s="89">
        <v>3</v>
      </c>
    </row>
    <row r="46" spans="1:4" ht="14.1" customHeight="1">
      <c r="A46" s="59" t="s">
        <v>109</v>
      </c>
      <c r="B46" s="83" t="s">
        <v>37</v>
      </c>
      <c r="C46" s="89">
        <v>1.28</v>
      </c>
      <c r="D46" s="89">
        <v>1.28</v>
      </c>
    </row>
    <row r="47" spans="1:4" ht="14.1" customHeight="1">
      <c r="A47" s="109" t="s">
        <v>214</v>
      </c>
      <c r="B47" s="110" t="s">
        <v>215</v>
      </c>
      <c r="C47" s="107">
        <v>100</v>
      </c>
      <c r="D47" s="60">
        <v>100</v>
      </c>
    </row>
    <row r="48" spans="1:4" ht="14.1" customHeight="1">
      <c r="A48" s="292" t="s">
        <v>102</v>
      </c>
      <c r="B48" s="293"/>
      <c r="C48" s="293"/>
      <c r="D48" s="294"/>
    </row>
    <row r="49" spans="1:4" ht="14.1" customHeight="1">
      <c r="A49" s="59" t="s">
        <v>191</v>
      </c>
      <c r="B49" s="94" t="s">
        <v>192</v>
      </c>
      <c r="C49" s="89">
        <v>1</v>
      </c>
      <c r="D49" s="108">
        <v>1</v>
      </c>
    </row>
    <row r="50" spans="1:4" ht="13.5" customHeight="1">
      <c r="A50" s="289" t="s">
        <v>104</v>
      </c>
      <c r="B50" s="290"/>
      <c r="C50" s="290"/>
      <c r="D50" s="291"/>
    </row>
    <row r="51" spans="1:4" ht="14.1" customHeight="1">
      <c r="A51" s="59" t="s">
        <v>138</v>
      </c>
      <c r="B51" s="94" t="s">
        <v>139</v>
      </c>
      <c r="C51" s="89" t="s">
        <v>140</v>
      </c>
      <c r="D51" s="89" t="s">
        <v>140</v>
      </c>
    </row>
    <row r="52" spans="1:4" ht="21" customHeight="1">
      <c r="A52" s="104" t="s">
        <v>41</v>
      </c>
      <c r="B52" s="104" t="s">
        <v>20</v>
      </c>
      <c r="C52" s="104" t="s">
        <v>116</v>
      </c>
      <c r="D52" s="104" t="s">
        <v>19</v>
      </c>
    </row>
    <row r="53" spans="1:4">
      <c r="A53" s="292" t="s">
        <v>29</v>
      </c>
      <c r="B53" s="293"/>
      <c r="C53" s="293"/>
      <c r="D53" s="294"/>
    </row>
    <row r="54" spans="1:4">
      <c r="A54" s="59" t="s">
        <v>310</v>
      </c>
      <c r="B54" s="83" t="s">
        <v>311</v>
      </c>
      <c r="C54" s="89">
        <v>0.05</v>
      </c>
      <c r="D54" s="89">
        <v>0.05</v>
      </c>
    </row>
    <row r="55" spans="1:4">
      <c r="A55" s="292" t="s">
        <v>31</v>
      </c>
      <c r="B55" s="293"/>
      <c r="C55" s="293"/>
      <c r="D55" s="294"/>
    </row>
    <row r="56" spans="1:4">
      <c r="A56" s="59" t="s">
        <v>284</v>
      </c>
      <c r="B56" s="83" t="s">
        <v>285</v>
      </c>
      <c r="C56" s="89">
        <v>10.85</v>
      </c>
      <c r="D56" s="89">
        <v>10.85</v>
      </c>
    </row>
    <row r="57" spans="1:4">
      <c r="A57" s="289" t="s">
        <v>104</v>
      </c>
      <c r="B57" s="290"/>
      <c r="C57" s="290"/>
      <c r="D57" s="291"/>
    </row>
    <row r="58" spans="1:4">
      <c r="A58" s="59" t="s">
        <v>107</v>
      </c>
      <c r="B58" s="83" t="s">
        <v>43</v>
      </c>
      <c r="C58" s="89">
        <v>0.4</v>
      </c>
      <c r="D58" s="89">
        <v>0.4</v>
      </c>
    </row>
  </sheetData>
  <mergeCells count="17">
    <mergeCell ref="A39:D39"/>
    <mergeCell ref="A57:D57"/>
    <mergeCell ref="A55:D55"/>
    <mergeCell ref="A1:D1"/>
    <mergeCell ref="A3:D3"/>
    <mergeCell ref="A11:D11"/>
    <mergeCell ref="A14:D14"/>
    <mergeCell ref="A20:D20"/>
    <mergeCell ref="A9:D9"/>
    <mergeCell ref="A17:D17"/>
    <mergeCell ref="A53:D53"/>
    <mergeCell ref="A50:D50"/>
    <mergeCell ref="A44:D44"/>
    <mergeCell ref="A24:D24"/>
    <mergeCell ref="A22:D22"/>
    <mergeCell ref="A48:D48"/>
    <mergeCell ref="A41:D41"/>
  </mergeCells>
  <pageMargins left="0.23622047244094499" right="0.23622047244094499" top="0.74803149606299202" bottom="0.5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HD26"/>
  <sheetViews>
    <sheetView zoomScale="120" zoomScaleNormal="120" workbookViewId="0">
      <selection activeCell="N8" sqref="N8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212" ht="22.5">
      <c r="B1" s="307" t="s">
        <v>0</v>
      </c>
      <c r="C1" s="308"/>
      <c r="D1" s="309"/>
      <c r="E1" s="7"/>
      <c r="F1" s="14"/>
      <c r="G1" s="14"/>
      <c r="H1" s="14"/>
      <c r="I1" s="14"/>
    </row>
    <row r="2" spans="1:212" ht="16.5" customHeight="1">
      <c r="B2" s="310"/>
      <c r="C2" s="311"/>
      <c r="D2" s="312"/>
      <c r="E2" s="7"/>
      <c r="F2" s="14"/>
      <c r="G2" s="14"/>
      <c r="H2" s="14"/>
      <c r="I2" s="14"/>
    </row>
    <row r="3" spans="1:212" ht="22.5">
      <c r="B3" s="318" t="s">
        <v>304</v>
      </c>
      <c r="C3" s="319"/>
      <c r="D3" s="319"/>
      <c r="E3" s="319"/>
      <c r="F3" s="319"/>
      <c r="G3" s="319"/>
      <c r="H3" s="319"/>
      <c r="I3" s="320"/>
    </row>
    <row r="4" spans="1:212" ht="24.75">
      <c r="A4" s="125"/>
      <c r="B4" s="321" t="s">
        <v>306</v>
      </c>
      <c r="C4" s="322"/>
      <c r="D4" s="322"/>
      <c r="E4" s="322"/>
      <c r="F4" s="322"/>
      <c r="G4" s="322"/>
      <c r="H4" s="322"/>
      <c r="I4" s="323"/>
    </row>
    <row r="5" spans="1:212" ht="30">
      <c r="A5" s="125"/>
      <c r="B5" s="126" t="s">
        <v>15</v>
      </c>
      <c r="C5" s="127" t="s">
        <v>20</v>
      </c>
      <c r="D5" s="127" t="s">
        <v>22</v>
      </c>
      <c r="E5" s="127" t="s">
        <v>23</v>
      </c>
      <c r="F5" s="127" t="s">
        <v>24</v>
      </c>
      <c r="G5" s="128" t="s">
        <v>28</v>
      </c>
      <c r="H5" s="128" t="s">
        <v>18</v>
      </c>
      <c r="I5" s="129" t="s">
        <v>7</v>
      </c>
    </row>
    <row r="6" spans="1:212" ht="22.5">
      <c r="A6" s="125"/>
      <c r="B6" s="324" t="s">
        <v>29</v>
      </c>
      <c r="C6" s="325"/>
      <c r="D6" s="325"/>
      <c r="E6" s="325"/>
      <c r="F6" s="325"/>
      <c r="G6" s="325"/>
      <c r="H6" s="325"/>
      <c r="I6" s="326"/>
    </row>
    <row r="7" spans="1:212" ht="22.5">
      <c r="A7" s="125"/>
      <c r="B7" s="130" t="s">
        <v>44</v>
      </c>
      <c r="C7" s="131" t="s">
        <v>45</v>
      </c>
      <c r="D7" s="132">
        <v>0.08</v>
      </c>
      <c r="E7" s="132">
        <v>0.08</v>
      </c>
      <c r="F7" s="132">
        <v>0.08</v>
      </c>
      <c r="G7" s="133">
        <v>15</v>
      </c>
      <c r="H7" s="133">
        <v>50353273</v>
      </c>
      <c r="I7" s="133">
        <v>4028261.84</v>
      </c>
    </row>
    <row r="8" spans="1:212" ht="22.5">
      <c r="A8" s="125"/>
      <c r="B8" s="134" t="s">
        <v>293</v>
      </c>
      <c r="C8" s="327"/>
      <c r="D8" s="306"/>
      <c r="E8" s="306"/>
      <c r="F8" s="328"/>
      <c r="G8" s="135">
        <f>SUM(G7:G7)</f>
        <v>15</v>
      </c>
      <c r="H8" s="135">
        <f>SUM(H7:H7)</f>
        <v>50353273</v>
      </c>
      <c r="I8" s="135">
        <f>SUM(I7:I7)</f>
        <v>4028261.84</v>
      </c>
    </row>
    <row r="9" spans="1:212" ht="22.5">
      <c r="A9" s="125"/>
      <c r="B9" s="136" t="s">
        <v>294</v>
      </c>
      <c r="C9" s="329"/>
      <c r="D9" s="330"/>
      <c r="E9" s="330"/>
      <c r="F9" s="331"/>
      <c r="G9" s="137">
        <f>G8</f>
        <v>15</v>
      </c>
      <c r="H9" s="137">
        <f t="shared" ref="H9:I9" si="0">H8</f>
        <v>50353273</v>
      </c>
      <c r="I9" s="137">
        <f t="shared" si="0"/>
        <v>4028261.84</v>
      </c>
    </row>
    <row r="10" spans="1:212" s="124" customFormat="1" ht="21">
      <c r="A10" s="22"/>
      <c r="B10" s="22"/>
      <c r="C10" s="22"/>
      <c r="D10" s="22"/>
      <c r="E10" s="22"/>
      <c r="F10" s="22"/>
      <c r="G10" s="22"/>
      <c r="H10" s="22"/>
      <c r="I10" s="2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</row>
    <row r="11" spans="1:212" ht="17.25" customHeight="1">
      <c r="B11" s="316" t="s">
        <v>172</v>
      </c>
      <c r="C11" s="317"/>
      <c r="D11" s="317"/>
      <c r="E11" s="317"/>
      <c r="F11" s="317"/>
      <c r="G11" s="317"/>
      <c r="H11" s="317"/>
      <c r="I11" s="317"/>
    </row>
    <row r="12" spans="1:212" ht="15" customHeight="1">
      <c r="B12" s="313" t="s">
        <v>15</v>
      </c>
      <c r="C12" s="314"/>
      <c r="D12" s="315"/>
      <c r="E12" s="313" t="s">
        <v>20</v>
      </c>
      <c r="F12" s="315"/>
      <c r="G12" s="313" t="s">
        <v>46</v>
      </c>
      <c r="H12" s="314"/>
      <c r="I12" s="315"/>
    </row>
    <row r="13" spans="1:212" ht="15" customHeight="1">
      <c r="B13" s="258" t="s">
        <v>29</v>
      </c>
      <c r="C13" s="259"/>
      <c r="D13" s="259"/>
      <c r="E13" s="259"/>
      <c r="F13" s="259"/>
      <c r="G13" s="259"/>
      <c r="H13" s="259"/>
      <c r="I13" s="260"/>
    </row>
    <row r="14" spans="1:212" ht="15" customHeight="1">
      <c r="B14" s="301" t="s">
        <v>299</v>
      </c>
      <c r="C14" s="302"/>
      <c r="D14" s="303"/>
      <c r="E14" s="304" t="s">
        <v>298</v>
      </c>
      <c r="F14" s="305"/>
      <c r="G14" s="304">
        <v>3</v>
      </c>
      <c r="H14" s="306">
        <v>3</v>
      </c>
      <c r="I14" s="305">
        <v>3</v>
      </c>
    </row>
    <row r="15" spans="1:212" ht="15" customHeight="1">
      <c r="B15" s="301" t="s">
        <v>232</v>
      </c>
      <c r="C15" s="302"/>
      <c r="D15" s="303"/>
      <c r="E15" s="304" t="s">
        <v>233</v>
      </c>
      <c r="F15" s="305"/>
      <c r="G15" s="304" t="s">
        <v>87</v>
      </c>
      <c r="H15" s="306"/>
      <c r="I15" s="305"/>
    </row>
    <row r="16" spans="1:212" ht="15" customHeight="1">
      <c r="B16" s="341" t="s">
        <v>89</v>
      </c>
      <c r="C16" s="342"/>
      <c r="D16" s="342"/>
      <c r="E16" s="342"/>
      <c r="F16" s="342"/>
      <c r="G16" s="342"/>
      <c r="H16" s="342"/>
      <c r="I16" s="343"/>
    </row>
    <row r="17" spans="2:9" ht="15" customHeight="1">
      <c r="B17" s="344" t="s">
        <v>151</v>
      </c>
      <c r="C17" s="345"/>
      <c r="D17" s="346"/>
      <c r="E17" s="347" t="s">
        <v>152</v>
      </c>
      <c r="F17" s="348"/>
      <c r="G17" s="347">
        <v>9.5</v>
      </c>
      <c r="H17" s="349">
        <v>9.5</v>
      </c>
      <c r="I17" s="348">
        <v>9.5</v>
      </c>
    </row>
    <row r="18" spans="2:9" ht="15" customHeight="1">
      <c r="B18" s="344" t="s">
        <v>149</v>
      </c>
      <c r="C18" s="345"/>
      <c r="D18" s="346"/>
      <c r="E18" s="347" t="s">
        <v>150</v>
      </c>
      <c r="F18" s="348"/>
      <c r="G18" s="347">
        <v>10</v>
      </c>
      <c r="H18" s="349"/>
      <c r="I18" s="348"/>
    </row>
    <row r="19" spans="2:9" ht="15" customHeight="1">
      <c r="B19" s="332" t="s">
        <v>163</v>
      </c>
      <c r="C19" s="333"/>
      <c r="D19" s="334"/>
      <c r="E19" s="335" t="s">
        <v>164</v>
      </c>
      <c r="F19" s="336"/>
      <c r="G19" s="335">
        <v>1</v>
      </c>
      <c r="H19" s="337"/>
      <c r="I19" s="336"/>
    </row>
    <row r="20" spans="2:9" ht="15" customHeight="1">
      <c r="B20" s="332" t="s">
        <v>193</v>
      </c>
      <c r="C20" s="333"/>
      <c r="D20" s="334"/>
      <c r="E20" s="335" t="s">
        <v>194</v>
      </c>
      <c r="F20" s="336"/>
      <c r="G20" s="335" t="s">
        <v>87</v>
      </c>
      <c r="H20" s="337"/>
      <c r="I20" s="336"/>
    </row>
    <row r="21" spans="2:9" ht="15" customHeight="1">
      <c r="B21" s="332" t="s">
        <v>146</v>
      </c>
      <c r="C21" s="333"/>
      <c r="D21" s="334"/>
      <c r="E21" s="335" t="s">
        <v>145</v>
      </c>
      <c r="F21" s="336"/>
      <c r="G21" s="335" t="s">
        <v>87</v>
      </c>
      <c r="H21" s="337"/>
      <c r="I21" s="336"/>
    </row>
    <row r="22" spans="2:9" ht="15" customHeight="1">
      <c r="B22" s="338" t="s">
        <v>119</v>
      </c>
      <c r="C22" s="339"/>
      <c r="D22" s="339"/>
      <c r="E22" s="339"/>
      <c r="F22" s="339"/>
      <c r="G22" s="339"/>
      <c r="H22" s="339"/>
      <c r="I22" s="340"/>
    </row>
    <row r="23" spans="2:9" ht="15" customHeight="1">
      <c r="B23" s="332" t="s">
        <v>203</v>
      </c>
      <c r="C23" s="333"/>
      <c r="D23" s="334"/>
      <c r="E23" s="335" t="s">
        <v>204</v>
      </c>
      <c r="F23" s="336"/>
      <c r="G23" s="335">
        <v>1</v>
      </c>
      <c r="H23" s="337"/>
      <c r="I23" s="336"/>
    </row>
    <row r="24" spans="2:9" ht="15" customHeight="1">
      <c r="B24" s="332" t="s">
        <v>158</v>
      </c>
      <c r="C24" s="333"/>
      <c r="D24" s="334"/>
      <c r="E24" s="335" t="s">
        <v>157</v>
      </c>
      <c r="F24" s="336"/>
      <c r="G24" s="335" t="s">
        <v>87</v>
      </c>
      <c r="H24" s="337"/>
      <c r="I24" s="336"/>
    </row>
    <row r="25" spans="2:9" ht="25.5" customHeight="1"/>
    <row r="26" spans="2:9" ht="22.5"/>
  </sheetData>
  <mergeCells count="40">
    <mergeCell ref="G14:I14"/>
    <mergeCell ref="B20:D20"/>
    <mergeCell ref="E20:F20"/>
    <mergeCell ref="G20:I20"/>
    <mergeCell ref="B16:I16"/>
    <mergeCell ref="B19:D19"/>
    <mergeCell ref="B17:D17"/>
    <mergeCell ref="E17:F17"/>
    <mergeCell ref="G17:I17"/>
    <mergeCell ref="E19:F19"/>
    <mergeCell ref="G19:I19"/>
    <mergeCell ref="B18:D18"/>
    <mergeCell ref="E18:F18"/>
    <mergeCell ref="G18:I18"/>
    <mergeCell ref="B24:D24"/>
    <mergeCell ref="E24:F24"/>
    <mergeCell ref="G24:I24"/>
    <mergeCell ref="B21:D21"/>
    <mergeCell ref="E21:F21"/>
    <mergeCell ref="G21:I21"/>
    <mergeCell ref="B23:D23"/>
    <mergeCell ref="E23:F23"/>
    <mergeCell ref="G23:I23"/>
    <mergeCell ref="B22:I22"/>
    <mergeCell ref="B13:I13"/>
    <mergeCell ref="B15:D15"/>
    <mergeCell ref="E15:F15"/>
    <mergeCell ref="G15:I15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14:D14"/>
    <mergeCell ref="E14:F14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D3082-E61A-4B85-9B03-92890B8E7927}">
  <dimension ref="A1:I60"/>
  <sheetViews>
    <sheetView workbookViewId="0">
      <selection activeCell="F14" sqref="F14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57" t="s">
        <v>0</v>
      </c>
      <c r="C1" s="357"/>
      <c r="D1" s="357"/>
      <c r="E1" s="357"/>
      <c r="F1" s="144"/>
      <c r="H1" s="145"/>
      <c r="I1" s="145"/>
    </row>
    <row r="2" spans="1:9" ht="18" customHeight="1">
      <c r="B2" s="357" t="s">
        <v>312</v>
      </c>
      <c r="C2" s="357"/>
      <c r="D2" s="357"/>
      <c r="E2" s="357"/>
      <c r="F2" s="357"/>
      <c r="H2" s="145"/>
      <c r="I2" s="145"/>
    </row>
    <row r="3" spans="1:9" ht="18" customHeight="1">
      <c r="B3" s="143" t="s">
        <v>313</v>
      </c>
      <c r="C3" s="146"/>
      <c r="D3" s="147"/>
      <c r="E3" s="144"/>
      <c r="F3" s="144"/>
      <c r="H3" s="145"/>
      <c r="I3" s="145"/>
    </row>
    <row r="4" spans="1:9" ht="18" customHeight="1">
      <c r="B4" s="143"/>
      <c r="C4" s="146"/>
      <c r="D4" s="147"/>
      <c r="E4" s="144"/>
      <c r="F4" s="144"/>
      <c r="H4" s="145"/>
      <c r="I4" s="145"/>
    </row>
    <row r="5" spans="1:9" ht="23.25">
      <c r="A5" s="178"/>
      <c r="B5" s="350" t="s">
        <v>322</v>
      </c>
      <c r="C5" s="351"/>
      <c r="D5" s="351"/>
      <c r="E5" s="351"/>
      <c r="F5" s="351"/>
    </row>
    <row r="6" spans="1:9">
      <c r="A6" s="178"/>
      <c r="B6" s="173" t="s">
        <v>41</v>
      </c>
      <c r="C6" s="174" t="s">
        <v>20</v>
      </c>
      <c r="D6" s="175" t="s">
        <v>315</v>
      </c>
      <c r="E6" s="176" t="s">
        <v>316</v>
      </c>
      <c r="F6" s="176" t="s">
        <v>317</v>
      </c>
    </row>
    <row r="7" spans="1:9" ht="17.100000000000001" customHeight="1">
      <c r="A7" s="178"/>
      <c r="B7" s="352" t="s">
        <v>29</v>
      </c>
      <c r="C7" s="353"/>
      <c r="D7" s="353"/>
      <c r="E7" s="353"/>
      <c r="F7" s="354"/>
    </row>
    <row r="8" spans="1:9" s="182" customFormat="1" ht="17.100000000000001" customHeight="1">
      <c r="A8" s="179"/>
      <c r="B8" s="180" t="s">
        <v>323</v>
      </c>
      <c r="C8" s="180" t="s">
        <v>45</v>
      </c>
      <c r="D8" s="181">
        <v>1</v>
      </c>
      <c r="E8" s="180">
        <v>1994720</v>
      </c>
      <c r="F8" s="180">
        <v>159577.60000000001</v>
      </c>
    </row>
    <row r="9" spans="1:9" ht="17.100000000000001" customHeight="1">
      <c r="A9" s="168"/>
      <c r="B9" s="170" t="s">
        <v>318</v>
      </c>
      <c r="C9" s="171"/>
      <c r="D9" s="181">
        <f>SUM(D8)</f>
        <v>1</v>
      </c>
      <c r="E9" s="180">
        <f>SUM(E8)</f>
        <v>1994720</v>
      </c>
      <c r="F9" s="180">
        <f>SUM(F8)</f>
        <v>159577.60000000001</v>
      </c>
    </row>
    <row r="10" spans="1:9">
      <c r="A10" s="178"/>
      <c r="B10" s="355" t="s">
        <v>40</v>
      </c>
      <c r="C10" s="356"/>
      <c r="D10" s="181">
        <f>D9</f>
        <v>1</v>
      </c>
      <c r="E10" s="180">
        <f>E9</f>
        <v>1994720</v>
      </c>
      <c r="F10" s="180">
        <f>F9</f>
        <v>159577.60000000001</v>
      </c>
    </row>
    <row r="11" spans="1:9">
      <c r="A11" s="178"/>
      <c r="B11" s="178"/>
      <c r="C11" s="168"/>
    </row>
    <row r="12" spans="1:9">
      <c r="A12" s="178"/>
      <c r="B12" s="178"/>
      <c r="C12" s="168"/>
    </row>
    <row r="13" spans="1:9">
      <c r="A13" s="178"/>
      <c r="B13" s="178"/>
      <c r="C13" s="168"/>
    </row>
    <row r="14" spans="1:9">
      <c r="A14" s="178"/>
      <c r="B14" s="178"/>
      <c r="C14" s="168"/>
    </row>
    <row r="15" spans="1:9">
      <c r="A15" s="178"/>
      <c r="B15" s="178"/>
      <c r="C15" s="168"/>
    </row>
    <row r="16" spans="1:9">
      <c r="A16" s="178"/>
      <c r="B16" s="178"/>
      <c r="C16" s="168"/>
    </row>
    <row r="17" spans="1:3">
      <c r="A17" s="178"/>
      <c r="B17" s="178"/>
      <c r="C17" s="168"/>
    </row>
    <row r="18" spans="1:3">
      <c r="A18" s="178"/>
      <c r="B18" s="178"/>
      <c r="C18" s="168"/>
    </row>
    <row r="19" spans="1:3">
      <c r="A19" s="178"/>
      <c r="B19" s="178"/>
      <c r="C19" s="168"/>
    </row>
    <row r="20" spans="1:3">
      <c r="A20" s="178"/>
      <c r="B20" s="178"/>
      <c r="C20" s="168"/>
    </row>
    <row r="21" spans="1:3">
      <c r="A21" s="178"/>
      <c r="B21" s="178"/>
      <c r="C21" s="168"/>
    </row>
    <row r="22" spans="1:3">
      <c r="A22" s="178"/>
      <c r="B22" s="178"/>
      <c r="C22" s="168"/>
    </row>
    <row r="23" spans="1:3">
      <c r="A23" s="178"/>
      <c r="B23" s="178"/>
      <c r="C23" s="168"/>
    </row>
    <row r="24" spans="1:3">
      <c r="A24" s="178"/>
      <c r="B24" s="178"/>
      <c r="C24" s="168"/>
    </row>
    <row r="25" spans="1:3">
      <c r="A25" s="178"/>
      <c r="B25" s="178"/>
      <c r="C25" s="168"/>
    </row>
    <row r="26" spans="1:3">
      <c r="A26" s="178"/>
      <c r="B26" s="178"/>
      <c r="C26" s="168"/>
    </row>
    <row r="27" spans="1:3">
      <c r="A27" s="178"/>
      <c r="B27" s="178"/>
      <c r="C27" s="168"/>
    </row>
    <row r="28" spans="1:3">
      <c r="A28" s="178"/>
      <c r="B28" s="178"/>
      <c r="C28" s="168"/>
    </row>
    <row r="29" spans="1:3">
      <c r="A29" s="178"/>
      <c r="B29" s="178"/>
      <c r="C29" s="168"/>
    </row>
    <row r="30" spans="1:3">
      <c r="A30" s="178"/>
      <c r="B30" s="178"/>
      <c r="C30" s="168"/>
    </row>
    <row r="31" spans="1:3">
      <c r="A31" s="178"/>
      <c r="B31" s="178"/>
      <c r="C31" s="168"/>
    </row>
    <row r="32" spans="1:3">
      <c r="A32" s="178"/>
      <c r="B32" s="178"/>
      <c r="C32" s="168"/>
    </row>
    <row r="33" spans="1:3">
      <c r="A33" s="178"/>
      <c r="B33" s="178"/>
      <c r="C33" s="168"/>
    </row>
    <row r="34" spans="1:3">
      <c r="A34" s="178"/>
      <c r="B34" s="178"/>
      <c r="C34" s="168"/>
    </row>
    <row r="35" spans="1:3">
      <c r="A35" s="178"/>
      <c r="B35" s="178"/>
      <c r="C35" s="168"/>
    </row>
    <row r="36" spans="1:3">
      <c r="A36" s="178"/>
      <c r="B36" s="178"/>
      <c r="C36" s="168"/>
    </row>
    <row r="37" spans="1:3">
      <c r="A37" s="178"/>
      <c r="B37" s="178"/>
      <c r="C37" s="168"/>
    </row>
    <row r="38" spans="1:3">
      <c r="A38" s="178"/>
      <c r="B38" s="178"/>
      <c r="C38" s="168"/>
    </row>
    <row r="39" spans="1:3">
      <c r="A39" s="178"/>
      <c r="B39" s="178"/>
      <c r="C39" s="168"/>
    </row>
    <row r="40" spans="1:3">
      <c r="A40" s="178"/>
      <c r="B40" s="178"/>
      <c r="C40" s="168"/>
    </row>
    <row r="41" spans="1:3">
      <c r="A41" s="178"/>
      <c r="B41" s="178"/>
      <c r="C41" s="168"/>
    </row>
    <row r="42" spans="1:3">
      <c r="A42" s="178"/>
      <c r="B42" s="178"/>
      <c r="C42" s="168"/>
    </row>
    <row r="43" spans="1:3">
      <c r="A43" s="178"/>
      <c r="B43" s="178"/>
      <c r="C43" s="168"/>
    </row>
    <row r="44" spans="1:3">
      <c r="A44" s="178"/>
      <c r="B44" s="178"/>
      <c r="C44" s="168"/>
    </row>
    <row r="45" spans="1:3">
      <c r="A45" s="178"/>
      <c r="B45" s="178"/>
      <c r="C45" s="168"/>
    </row>
    <row r="46" spans="1:3">
      <c r="A46" s="178"/>
      <c r="B46" s="178"/>
      <c r="C46" s="168"/>
    </row>
    <row r="47" spans="1:3">
      <c r="A47" s="178"/>
      <c r="B47" s="178"/>
      <c r="C47" s="168"/>
    </row>
    <row r="48" spans="1:3">
      <c r="A48" s="178"/>
      <c r="B48" s="178"/>
      <c r="C48" s="168"/>
    </row>
    <row r="49" spans="1:3">
      <c r="A49" s="178"/>
      <c r="B49" s="178"/>
      <c r="C49" s="168"/>
    </row>
    <row r="50" spans="1:3">
      <c r="A50" s="178"/>
      <c r="B50" s="178"/>
      <c r="C50" s="168"/>
    </row>
    <row r="51" spans="1:3">
      <c r="A51" s="178"/>
      <c r="B51" s="178"/>
      <c r="C51" s="168"/>
    </row>
    <row r="52" spans="1:3">
      <c r="A52" s="178"/>
      <c r="B52" s="178"/>
      <c r="C52" s="168"/>
    </row>
    <row r="53" spans="1:3">
      <c r="A53" s="178"/>
      <c r="B53" s="178"/>
      <c r="C53" s="168"/>
    </row>
    <row r="54" spans="1:3">
      <c r="A54" s="178"/>
      <c r="B54" s="178"/>
      <c r="C54" s="168"/>
    </row>
    <row r="55" spans="1:3">
      <c r="A55" s="178"/>
      <c r="B55" s="178"/>
      <c r="C55" s="168"/>
    </row>
    <row r="56" spans="1:3">
      <c r="A56" s="178"/>
      <c r="B56" s="178"/>
      <c r="C56" s="168"/>
    </row>
    <row r="57" spans="1:3">
      <c r="A57" s="178"/>
      <c r="B57" s="178"/>
      <c r="C57" s="168"/>
    </row>
    <row r="58" spans="1:3">
      <c r="A58" s="178"/>
      <c r="B58" s="178"/>
      <c r="C58" s="168"/>
    </row>
    <row r="59" spans="1:3">
      <c r="A59" s="178"/>
      <c r="B59" s="178"/>
      <c r="C59" s="168"/>
    </row>
    <row r="60" spans="1:3">
      <c r="A60" s="178"/>
      <c r="B60" s="178"/>
      <c r="C60" s="168"/>
    </row>
  </sheetData>
  <mergeCells count="5">
    <mergeCell ref="B5:F5"/>
    <mergeCell ref="B7:F7"/>
    <mergeCell ref="B10:C10"/>
    <mergeCell ref="B1:E1"/>
    <mergeCell ref="B2:F2"/>
  </mergeCells>
  <pageMargins left="0.7" right="0.7" top="0.75" bottom="0.75" header="0.3" footer="0.3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B1:I74"/>
  <sheetViews>
    <sheetView zoomScale="120" zoomScaleNormal="120" workbookViewId="0">
      <selection activeCell="H7" sqref="H7"/>
    </sheetView>
  </sheetViews>
  <sheetFormatPr defaultRowHeight="15.75"/>
  <cols>
    <col min="1" max="1" width="2.85546875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2:9" ht="18" customHeight="1">
      <c r="B1" s="357" t="s">
        <v>0</v>
      </c>
      <c r="C1" s="357"/>
      <c r="D1" s="357"/>
      <c r="E1" s="357"/>
      <c r="F1" s="144"/>
      <c r="H1" s="145"/>
      <c r="I1" s="145"/>
    </row>
    <row r="2" spans="2:9" ht="18" customHeight="1">
      <c r="B2" s="357" t="s">
        <v>312</v>
      </c>
      <c r="C2" s="357"/>
      <c r="D2" s="357"/>
      <c r="E2" s="357"/>
      <c r="F2" s="357"/>
      <c r="H2" s="145"/>
      <c r="I2" s="145"/>
    </row>
    <row r="3" spans="2:9" ht="18" customHeight="1">
      <c r="B3" s="143" t="s">
        <v>313</v>
      </c>
      <c r="C3" s="146"/>
      <c r="D3" s="147"/>
      <c r="E3" s="144"/>
      <c r="F3" s="144"/>
      <c r="H3" s="145"/>
      <c r="I3" s="145"/>
    </row>
    <row r="4" spans="2:9" ht="18" customHeight="1">
      <c r="B4" s="143"/>
      <c r="C4" s="146"/>
      <c r="D4" s="147"/>
      <c r="E4" s="144"/>
      <c r="F4" s="144"/>
      <c r="H4" s="145"/>
      <c r="I4" s="145"/>
    </row>
    <row r="5" spans="2:9" ht="18" customHeight="1">
      <c r="B5" s="143"/>
      <c r="C5" s="146"/>
      <c r="D5" s="147"/>
      <c r="E5" s="144"/>
      <c r="F5" s="144"/>
      <c r="H5" s="145"/>
      <c r="I5" s="145"/>
    </row>
    <row r="6" spans="2:9" ht="17.100000000000001" customHeight="1">
      <c r="B6" s="358" t="s">
        <v>314</v>
      </c>
      <c r="C6" s="359"/>
      <c r="D6" s="359"/>
      <c r="E6" s="148"/>
      <c r="F6" s="148"/>
      <c r="H6" s="145"/>
      <c r="I6" s="145"/>
    </row>
    <row r="7" spans="2:9" ht="32.25" customHeight="1">
      <c r="B7" s="149" t="s">
        <v>41</v>
      </c>
      <c r="C7" s="150" t="s">
        <v>20</v>
      </c>
      <c r="D7" s="151" t="s">
        <v>315</v>
      </c>
      <c r="E7" s="152" t="s">
        <v>316</v>
      </c>
      <c r="F7" s="152" t="s">
        <v>317</v>
      </c>
      <c r="H7" s="145"/>
      <c r="I7" s="145"/>
    </row>
    <row r="8" spans="2:9" ht="17.100000000000001" customHeight="1">
      <c r="B8" s="360" t="s">
        <v>29</v>
      </c>
      <c r="C8" s="361"/>
      <c r="D8" s="361"/>
      <c r="E8" s="361"/>
      <c r="F8" s="362"/>
    </row>
    <row r="9" spans="2:9" ht="17.100000000000001" customHeight="1">
      <c r="B9" s="153" t="s">
        <v>254</v>
      </c>
      <c r="C9" s="153" t="s">
        <v>255</v>
      </c>
      <c r="D9" s="154">
        <v>5</v>
      </c>
      <c r="E9" s="155">
        <v>10000000</v>
      </c>
      <c r="F9" s="155">
        <v>2800000</v>
      </c>
    </row>
    <row r="10" spans="2:9" ht="17.100000000000001" customHeight="1">
      <c r="B10" s="156" t="s">
        <v>318</v>
      </c>
      <c r="C10" s="157"/>
      <c r="D10" s="154">
        <f>SUM(D9)</f>
        <v>5</v>
      </c>
      <c r="E10" s="155">
        <f>SUM(E9)</f>
        <v>10000000</v>
      </c>
      <c r="F10" s="155">
        <f>SUM(F9)</f>
        <v>2800000</v>
      </c>
    </row>
    <row r="11" spans="2:9">
      <c r="B11" s="363" t="s">
        <v>40</v>
      </c>
      <c r="C11" s="364"/>
      <c r="D11" s="154">
        <f>D10</f>
        <v>5</v>
      </c>
      <c r="E11" s="154">
        <f>E10</f>
        <v>10000000</v>
      </c>
      <c r="F11" s="154">
        <f>F10</f>
        <v>2800000</v>
      </c>
    </row>
    <row r="12" spans="2:9">
      <c r="B12" s="114"/>
      <c r="D12" s="158"/>
      <c r="E12" s="159"/>
      <c r="F12" s="159"/>
    </row>
    <row r="13" spans="2:9" ht="18.75">
      <c r="B13" s="160" t="s">
        <v>319</v>
      </c>
      <c r="C13" s="161"/>
      <c r="D13" s="162"/>
      <c r="E13" s="163"/>
      <c r="F13" s="164"/>
    </row>
    <row r="14" spans="2:9" ht="31.5">
      <c r="B14" s="165" t="s">
        <v>41</v>
      </c>
      <c r="C14" s="150" t="s">
        <v>20</v>
      </c>
      <c r="D14" s="166" t="s">
        <v>315</v>
      </c>
      <c r="E14" s="167" t="s">
        <v>316</v>
      </c>
      <c r="F14" s="167" t="s">
        <v>317</v>
      </c>
    </row>
    <row r="15" spans="2:9">
      <c r="B15" s="360" t="s">
        <v>29</v>
      </c>
      <c r="C15" s="361"/>
      <c r="D15" s="361"/>
      <c r="E15" s="361"/>
      <c r="F15" s="362"/>
    </row>
    <row r="16" spans="2:9" ht="17.100000000000001" customHeight="1">
      <c r="B16" s="169" t="s">
        <v>320</v>
      </c>
      <c r="C16" s="169" t="s">
        <v>100</v>
      </c>
      <c r="D16" s="154">
        <v>4</v>
      </c>
      <c r="E16" s="169">
        <v>1000000</v>
      </c>
      <c r="F16" s="169">
        <v>2002460.95</v>
      </c>
    </row>
    <row r="17" spans="2:6">
      <c r="B17" s="170" t="s">
        <v>318</v>
      </c>
      <c r="C17" s="171"/>
      <c r="D17" s="154">
        <f>SUM(D16)</f>
        <v>4</v>
      </c>
      <c r="E17" s="169">
        <f>SUM(E16)</f>
        <v>1000000</v>
      </c>
      <c r="F17" s="169">
        <f>SUM(F16)</f>
        <v>2002460.95</v>
      </c>
    </row>
    <row r="18" spans="2:6">
      <c r="B18" s="355" t="s">
        <v>40</v>
      </c>
      <c r="C18" s="356"/>
      <c r="D18" s="154">
        <f>D17</f>
        <v>4</v>
      </c>
      <c r="E18" s="169">
        <f>E17</f>
        <v>1000000</v>
      </c>
      <c r="F18" s="169">
        <f>F17</f>
        <v>2002460.95</v>
      </c>
    </row>
    <row r="19" spans="2:6">
      <c r="B19" s="168"/>
      <c r="C19" s="168"/>
      <c r="D19" s="158"/>
      <c r="E19" s="159"/>
      <c r="F19" s="159"/>
    </row>
    <row r="20" spans="2:6" ht="18.75">
      <c r="B20" s="172" t="s">
        <v>321</v>
      </c>
      <c r="C20" s="168"/>
      <c r="D20" s="158"/>
      <c r="E20" s="159"/>
      <c r="F20" s="159"/>
    </row>
    <row r="21" spans="2:6">
      <c r="B21" s="173" t="s">
        <v>41</v>
      </c>
      <c r="C21" s="174" t="s">
        <v>20</v>
      </c>
      <c r="D21" s="175" t="s">
        <v>315</v>
      </c>
      <c r="E21" s="176" t="s">
        <v>316</v>
      </c>
      <c r="F21" s="176" t="s">
        <v>317</v>
      </c>
    </row>
    <row r="22" spans="2:6">
      <c r="B22" s="353"/>
      <c r="C22" s="353"/>
      <c r="D22" s="353"/>
      <c r="E22" s="354"/>
      <c r="F22" s="177"/>
    </row>
    <row r="23" spans="2:6">
      <c r="B23" s="169" t="s">
        <v>276</v>
      </c>
      <c r="C23" s="169" t="s">
        <v>277</v>
      </c>
      <c r="D23" s="154">
        <v>2</v>
      </c>
      <c r="E23" s="169">
        <v>750000</v>
      </c>
      <c r="F23" s="169">
        <v>127500</v>
      </c>
    </row>
    <row r="24" spans="2:6">
      <c r="B24" s="169" t="s">
        <v>318</v>
      </c>
      <c r="C24" s="169"/>
      <c r="D24" s="154">
        <f>SUM(D23)</f>
        <v>2</v>
      </c>
      <c r="E24" s="169">
        <f>SUM(E23)</f>
        <v>750000</v>
      </c>
      <c r="F24" s="169">
        <f>SUM(F23)</f>
        <v>127500</v>
      </c>
    </row>
    <row r="25" spans="2:6">
      <c r="B25" s="169" t="s">
        <v>40</v>
      </c>
      <c r="C25" s="169"/>
      <c r="D25" s="154">
        <f>D24</f>
        <v>2</v>
      </c>
      <c r="E25" s="169">
        <f>E24</f>
        <v>750000</v>
      </c>
      <c r="F25" s="169">
        <f>F24</f>
        <v>127500</v>
      </c>
    </row>
    <row r="26" spans="2:6">
      <c r="B26" s="178"/>
      <c r="C26" s="168"/>
    </row>
    <row r="27" spans="2:6">
      <c r="B27" s="178"/>
      <c r="C27" s="168"/>
    </row>
    <row r="28" spans="2:6">
      <c r="B28" s="178"/>
      <c r="C28" s="168"/>
    </row>
    <row r="29" spans="2:6">
      <c r="B29" s="178"/>
      <c r="C29" s="168"/>
    </row>
    <row r="30" spans="2:6">
      <c r="B30" s="178"/>
      <c r="C30" s="168"/>
    </row>
    <row r="31" spans="2:6">
      <c r="B31" s="178"/>
      <c r="C31" s="168"/>
    </row>
    <row r="32" spans="2:6">
      <c r="B32" s="178"/>
      <c r="C32" s="168"/>
    </row>
    <row r="33" spans="2:3">
      <c r="B33" s="178"/>
      <c r="C33" s="168"/>
    </row>
    <row r="34" spans="2:3">
      <c r="B34" s="178"/>
      <c r="C34" s="168"/>
    </row>
    <row r="35" spans="2:3">
      <c r="B35" s="178"/>
      <c r="C35" s="168"/>
    </row>
    <row r="36" spans="2:3">
      <c r="B36" s="178"/>
      <c r="C36" s="168"/>
    </row>
    <row r="37" spans="2:3">
      <c r="B37" s="178"/>
      <c r="C37" s="168"/>
    </row>
    <row r="38" spans="2:3">
      <c r="B38" s="178"/>
      <c r="C38" s="168"/>
    </row>
    <row r="39" spans="2:3">
      <c r="B39" s="178"/>
      <c r="C39" s="168"/>
    </row>
    <row r="40" spans="2:3">
      <c r="B40" s="178"/>
      <c r="C40" s="168"/>
    </row>
    <row r="41" spans="2:3">
      <c r="B41" s="178"/>
      <c r="C41" s="168"/>
    </row>
    <row r="42" spans="2:3">
      <c r="B42" s="178"/>
      <c r="C42" s="168"/>
    </row>
    <row r="43" spans="2:3">
      <c r="B43" s="178"/>
      <c r="C43" s="168"/>
    </row>
    <row r="44" spans="2:3">
      <c r="B44" s="178"/>
      <c r="C44" s="168"/>
    </row>
    <row r="45" spans="2:3">
      <c r="B45" s="178"/>
      <c r="C45" s="168"/>
    </row>
    <row r="46" spans="2:3">
      <c r="B46" s="178"/>
      <c r="C46" s="168"/>
    </row>
    <row r="47" spans="2:3">
      <c r="B47" s="178"/>
      <c r="C47" s="168"/>
    </row>
    <row r="48" spans="2:3">
      <c r="B48" s="178"/>
      <c r="C48" s="168"/>
    </row>
    <row r="49" spans="2:3">
      <c r="B49" s="178"/>
      <c r="C49" s="168"/>
    </row>
    <row r="50" spans="2:3">
      <c r="B50" s="178"/>
      <c r="C50" s="168"/>
    </row>
    <row r="51" spans="2:3">
      <c r="B51" s="178"/>
      <c r="C51" s="168"/>
    </row>
    <row r="52" spans="2:3">
      <c r="B52" s="178"/>
      <c r="C52" s="168"/>
    </row>
    <row r="53" spans="2:3">
      <c r="B53" s="178"/>
      <c r="C53" s="168"/>
    </row>
    <row r="54" spans="2:3">
      <c r="B54" s="178"/>
      <c r="C54" s="168"/>
    </row>
    <row r="55" spans="2:3">
      <c r="B55" s="178"/>
      <c r="C55" s="168"/>
    </row>
    <row r="56" spans="2:3">
      <c r="B56" s="178"/>
      <c r="C56" s="168"/>
    </row>
    <row r="57" spans="2:3">
      <c r="B57" s="178"/>
      <c r="C57" s="168"/>
    </row>
    <row r="58" spans="2:3">
      <c r="B58" s="178"/>
      <c r="C58" s="168"/>
    </row>
    <row r="59" spans="2:3">
      <c r="B59" s="178"/>
      <c r="C59" s="168"/>
    </row>
    <row r="60" spans="2:3">
      <c r="B60" s="178"/>
      <c r="C60" s="168"/>
    </row>
    <row r="61" spans="2:3">
      <c r="B61" s="178"/>
      <c r="C61" s="168"/>
    </row>
    <row r="62" spans="2:3">
      <c r="B62" s="178"/>
      <c r="C62" s="168"/>
    </row>
    <row r="63" spans="2:3">
      <c r="B63" s="178"/>
      <c r="C63" s="168"/>
    </row>
    <row r="64" spans="2:3">
      <c r="B64" s="178"/>
      <c r="C64" s="168"/>
    </row>
    <row r="65" spans="2:3">
      <c r="B65" s="178"/>
      <c r="C65" s="168"/>
    </row>
    <row r="66" spans="2:3">
      <c r="B66" s="178"/>
      <c r="C66" s="168"/>
    </row>
    <row r="67" spans="2:3">
      <c r="B67" s="178"/>
      <c r="C67" s="168"/>
    </row>
    <row r="68" spans="2:3">
      <c r="B68" s="178"/>
      <c r="C68" s="168"/>
    </row>
    <row r="69" spans="2:3">
      <c r="B69" s="178"/>
      <c r="C69" s="168"/>
    </row>
    <row r="70" spans="2:3">
      <c r="B70" s="178"/>
      <c r="C70" s="168"/>
    </row>
    <row r="71" spans="2:3">
      <c r="B71" s="178"/>
      <c r="C71" s="168"/>
    </row>
    <row r="72" spans="2:3">
      <c r="B72" s="178"/>
      <c r="C72" s="168"/>
    </row>
    <row r="73" spans="2:3">
      <c r="B73" s="178"/>
      <c r="C73" s="168"/>
    </row>
    <row r="74" spans="2:3">
      <c r="B74" s="178"/>
      <c r="C74" s="168"/>
    </row>
  </sheetData>
  <mergeCells count="8">
    <mergeCell ref="B18:C18"/>
    <mergeCell ref="B22:E22"/>
    <mergeCell ref="B1:E1"/>
    <mergeCell ref="B2:F2"/>
    <mergeCell ref="B6:D6"/>
    <mergeCell ref="B8:F8"/>
    <mergeCell ref="B11:C11"/>
    <mergeCell ref="B15:F15"/>
  </mergeCells>
  <pageMargins left="0.7" right="0" top="0.75" bottom="0" header="0.3" footer="0.3"/>
  <pageSetup paperSize="9" scale="11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65" t="s">
        <v>0</v>
      </c>
      <c r="C1" s="365"/>
      <c r="D1" s="6"/>
      <c r="E1" s="6"/>
      <c r="F1" s="6"/>
    </row>
    <row r="2" spans="1:6" ht="27.95" customHeight="1">
      <c r="A2" s="5"/>
      <c r="B2" s="366" t="s">
        <v>304</v>
      </c>
      <c r="C2" s="366"/>
      <c r="D2" s="366"/>
      <c r="E2" s="366"/>
      <c r="F2" s="366"/>
    </row>
    <row r="3" spans="1:6" ht="42.75" customHeight="1">
      <c r="B3" s="321" t="s">
        <v>47</v>
      </c>
      <c r="C3" s="322"/>
      <c r="D3" s="322"/>
      <c r="E3" s="322"/>
      <c r="F3" s="322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92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91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91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95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91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16" t="s">
        <v>52</v>
      </c>
      <c r="D10" s="19" t="s">
        <v>97</v>
      </c>
      <c r="E10" s="18" t="s">
        <v>55</v>
      </c>
      <c r="F10" s="20" t="s">
        <v>55</v>
      </c>
    </row>
    <row r="11" spans="1:6" ht="20.100000000000001" customHeight="1">
      <c r="B11" s="15" t="s">
        <v>93</v>
      </c>
      <c r="C11" s="16" t="s">
        <v>52</v>
      </c>
      <c r="D11" s="19" t="s">
        <v>98</v>
      </c>
      <c r="E11" s="18" t="s">
        <v>55</v>
      </c>
      <c r="F11" s="20" t="s">
        <v>55</v>
      </c>
    </row>
    <row r="12" spans="1:6" ht="20.100000000000001" customHeight="1">
      <c r="B12" s="15" t="s">
        <v>94</v>
      </c>
      <c r="C12" s="16" t="s">
        <v>57</v>
      </c>
      <c r="D12" s="19" t="s">
        <v>178</v>
      </c>
      <c r="E12" s="18">
        <v>509883</v>
      </c>
      <c r="F12" s="20" t="s">
        <v>55</v>
      </c>
    </row>
    <row r="13" spans="1:6" ht="20.100000000000001" customHeight="1">
      <c r="B13" s="15" t="s">
        <v>93</v>
      </c>
      <c r="C13" s="16" t="s">
        <v>57</v>
      </c>
      <c r="D13" s="19" t="s">
        <v>96</v>
      </c>
      <c r="E13" s="18">
        <v>1026082</v>
      </c>
      <c r="F13" s="20" t="s">
        <v>55</v>
      </c>
    </row>
    <row r="14" spans="1:6" ht="20.100000000000001" customHeight="1">
      <c r="B14" s="15" t="s">
        <v>94</v>
      </c>
      <c r="C14" s="21" t="s">
        <v>59</v>
      </c>
      <c r="D14" s="19" t="s">
        <v>179</v>
      </c>
      <c r="E14" s="18" t="s">
        <v>55</v>
      </c>
      <c r="F14" s="20" t="s">
        <v>55</v>
      </c>
    </row>
    <row r="15" spans="1:6" ht="20.100000000000001" customHeight="1">
      <c r="B15" s="15" t="s">
        <v>93</v>
      </c>
      <c r="C15" s="21" t="s">
        <v>59</v>
      </c>
      <c r="D15" s="19" t="s">
        <v>180</v>
      </c>
      <c r="E15" s="18" t="s">
        <v>55</v>
      </c>
      <c r="F15" s="20" t="s">
        <v>55</v>
      </c>
    </row>
    <row r="16" spans="1:6" ht="20.100000000000001" customHeight="1">
      <c r="B16" s="15" t="s">
        <v>205</v>
      </c>
      <c r="C16" s="21" t="s">
        <v>52</v>
      </c>
      <c r="D16" s="19" t="s">
        <v>207</v>
      </c>
      <c r="E16" s="18" t="s">
        <v>55</v>
      </c>
      <c r="F16" s="20" t="s">
        <v>55</v>
      </c>
    </row>
    <row r="17" spans="2:6" ht="20.100000000000001" customHeight="1">
      <c r="B17" s="15" t="s">
        <v>206</v>
      </c>
      <c r="C17" s="21" t="s">
        <v>57</v>
      </c>
      <c r="D17" s="19" t="s">
        <v>208</v>
      </c>
      <c r="E17" s="18" t="s">
        <v>55</v>
      </c>
      <c r="F17" s="20" t="s">
        <v>55</v>
      </c>
    </row>
    <row r="18" spans="2:6" ht="20.100000000000001" customHeight="1">
      <c r="B18" s="15" t="s">
        <v>205</v>
      </c>
      <c r="C18" s="21" t="s">
        <v>57</v>
      </c>
      <c r="D18" s="19" t="s">
        <v>209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1" customWidth="1"/>
    <col min="3" max="3" width="89.7109375" style="2" customWidth="1"/>
    <col min="4" max="16384" width="9" style="2"/>
  </cols>
  <sheetData>
    <row r="1" spans="1:3" ht="27.95" customHeight="1">
      <c r="A1" s="367" t="s">
        <v>62</v>
      </c>
      <c r="B1" s="367"/>
      <c r="C1" s="367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174</v>
      </c>
      <c r="B8" s="11" t="s">
        <v>173</v>
      </c>
      <c r="C8" s="12" t="s">
        <v>175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OTC</vt:lpstr>
      <vt:lpstr>Non 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2025-11-25T10:53:47Z</cp:lastPrinted>
  <dcterms:created xsi:type="dcterms:W3CDTF">2024-09-12T06:50:39Z</dcterms:created>
  <dcterms:modified xsi:type="dcterms:W3CDTF">2025-11-25T11:18:55Z</dcterms:modified>
</cp:coreProperties>
</file>